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andreea.racoveanu\Desktop\Poze h2h\Apollo Timisoara\"/>
    </mc:Choice>
  </mc:AlternateContent>
  <xr:revisionPtr revIDLastSave="0" documentId="8_{1A7F8326-9BB8-0A4D-B964-78B45B7E1BEF}" xr6:coauthVersionLast="47" xr6:coauthVersionMax="47" xr10:uidLastSave="{00000000-0000-0000-0000-000000000000}"/>
  <bookViews>
    <workbookView xWindow="-108" yWindow="-108" windowWidth="23256" windowHeight="12576" xr2:uid="{B7A7651D-D6B2-4C39-946B-8E119E71C011}"/>
  </bookViews>
  <sheets>
    <sheet name="Anexa 3 Buget indicativ" sheetId="4" r:id="rId1"/>
    <sheet name="Justificarea cheltuielii" sheetId="5" r:id="rId2"/>
    <sheet name="Anexa 4 proiectia vanzarilor" sheetId="6"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3" i="4" l="1"/>
  <c r="H63" i="4"/>
  <c r="K63" i="4"/>
  <c r="H48" i="4"/>
  <c r="J48" i="4"/>
  <c r="H49" i="4"/>
  <c r="J49" i="4"/>
  <c r="H50" i="4"/>
  <c r="J50" i="4"/>
  <c r="H37" i="4"/>
  <c r="J37" i="4"/>
  <c r="H26" i="4"/>
  <c r="J26" i="4"/>
  <c r="H27" i="4"/>
  <c r="J27" i="4"/>
  <c r="H28" i="4"/>
  <c r="J28" i="4"/>
  <c r="H12" i="4"/>
  <c r="J12" i="4"/>
  <c r="H11" i="4"/>
  <c r="J11" i="4"/>
  <c r="H10" i="4"/>
  <c r="J10" i="4"/>
  <c r="H9" i="4"/>
  <c r="J9" i="4"/>
  <c r="H8" i="4"/>
  <c r="J8" i="4"/>
  <c r="H7" i="4"/>
  <c r="J7" i="4"/>
  <c r="B19" i="6"/>
  <c r="F19" i="6"/>
  <c r="B18" i="6"/>
  <c r="F18" i="6"/>
  <c r="F4" i="6"/>
  <c r="F5" i="6"/>
  <c r="F11" i="6"/>
  <c r="F25" i="6"/>
  <c r="H14" i="4"/>
  <c r="J14" i="4"/>
  <c r="H15" i="4"/>
  <c r="J15" i="4"/>
  <c r="H16" i="4"/>
  <c r="J16" i="4"/>
  <c r="H17" i="4"/>
  <c r="J17" i="4"/>
  <c r="H19" i="4"/>
  <c r="J19" i="4"/>
  <c r="H20" i="4"/>
  <c r="J20" i="4"/>
  <c r="H21" i="4"/>
  <c r="J21" i="4"/>
  <c r="H24" i="4"/>
  <c r="H25" i="4"/>
  <c r="J25" i="4"/>
  <c r="H30" i="4"/>
  <c r="J30" i="4"/>
  <c r="H32" i="4"/>
  <c r="J32" i="4"/>
  <c r="H33" i="4"/>
  <c r="J33" i="4"/>
  <c r="H36" i="4"/>
  <c r="H38" i="4"/>
  <c r="J38" i="4"/>
  <c r="H40" i="4"/>
  <c r="H42" i="4"/>
  <c r="J42" i="4"/>
  <c r="H43" i="4"/>
  <c r="J43" i="4"/>
  <c r="H45" i="4"/>
  <c r="H47" i="4"/>
  <c r="J47" i="4"/>
  <c r="H52" i="4"/>
  <c r="J52" i="4"/>
  <c r="H54" i="4"/>
  <c r="H56" i="4"/>
  <c r="J56" i="4"/>
  <c r="H57" i="4"/>
  <c r="J57" i="4"/>
  <c r="H60" i="4"/>
  <c r="H62" i="4"/>
  <c r="G61" i="4"/>
  <c r="H65" i="4"/>
  <c r="G64" i="4"/>
  <c r="H68" i="4"/>
  <c r="G67" i="4"/>
  <c r="J59" i="4"/>
  <c r="J61" i="4"/>
  <c r="J64" i="4"/>
  <c r="J67" i="4"/>
  <c r="K13" i="4"/>
  <c r="K18" i="4"/>
  <c r="K23" i="4"/>
  <c r="K29" i="4"/>
  <c r="K31" i="4"/>
  <c r="K35" i="4"/>
  <c r="K39" i="4"/>
  <c r="K41" i="4"/>
  <c r="K44" i="4"/>
  <c r="K46" i="4"/>
  <c r="K51" i="4"/>
  <c r="K53" i="4"/>
  <c r="K55" i="4"/>
  <c r="K60" i="4"/>
  <c r="K62" i="4"/>
  <c r="K65" i="4"/>
  <c r="K66" i="4"/>
  <c r="K68" i="4"/>
  <c r="K69" i="4"/>
  <c r="G13" i="4"/>
  <c r="G18" i="4"/>
  <c r="G23" i="4"/>
  <c r="G29" i="4"/>
  <c r="F29" i="4"/>
  <c r="G31" i="4"/>
  <c r="G35" i="4"/>
  <c r="G39" i="4"/>
  <c r="G41" i="4"/>
  <c r="G44" i="4"/>
  <c r="G46" i="4"/>
  <c r="G51" i="4"/>
  <c r="G53" i="4"/>
  <c r="G55" i="4"/>
  <c r="F41" i="4"/>
  <c r="F44" i="4"/>
  <c r="H6" i="4"/>
  <c r="J6" i="4"/>
  <c r="H5" i="4"/>
  <c r="J5" i="4"/>
  <c r="H31" i="4"/>
  <c r="H41" i="4"/>
  <c r="H51" i="4"/>
  <c r="H39" i="4"/>
  <c r="K22" i="4"/>
  <c r="J40" i="4"/>
  <c r="J39" i="4"/>
  <c r="H55" i="4"/>
  <c r="H46" i="4"/>
  <c r="H66" i="4"/>
  <c r="H64" i="4"/>
  <c r="H18" i="4"/>
  <c r="H61" i="4"/>
  <c r="K61" i="4"/>
  <c r="K59" i="4"/>
  <c r="K67" i="4"/>
  <c r="K34" i="4"/>
  <c r="H53" i="4"/>
  <c r="H59" i="4"/>
  <c r="K64" i="4"/>
  <c r="J58" i="4"/>
  <c r="J31" i="4"/>
  <c r="J55" i="4"/>
  <c r="J54" i="4"/>
  <c r="J53" i="4"/>
  <c r="H69" i="4"/>
  <c r="H67" i="4"/>
  <c r="G59" i="4"/>
  <c r="G58" i="4"/>
  <c r="G34" i="4"/>
  <c r="H44" i="4"/>
  <c r="H35" i="4"/>
  <c r="J46" i="4"/>
  <c r="J51" i="4"/>
  <c r="J41" i="4"/>
  <c r="J45" i="4"/>
  <c r="J44" i="4"/>
  <c r="J36" i="4"/>
  <c r="J35" i="4"/>
  <c r="H23" i="4"/>
  <c r="J18" i="4"/>
  <c r="G22" i="4"/>
  <c r="H29" i="4"/>
  <c r="J24" i="4"/>
  <c r="J23" i="4"/>
  <c r="J29" i="4"/>
  <c r="J13" i="4"/>
  <c r="H13" i="4"/>
  <c r="F26" i="6"/>
  <c r="G20" i="6"/>
  <c r="G18" i="6"/>
  <c r="F12" i="6"/>
  <c r="G7" i="6"/>
  <c r="H22" i="4"/>
  <c r="H34" i="4"/>
  <c r="K58" i="4"/>
  <c r="K70" i="4"/>
  <c r="H58" i="4"/>
  <c r="J34" i="4"/>
  <c r="J22" i="4"/>
  <c r="G22" i="6"/>
  <c r="G19" i="6"/>
  <c r="G26" i="6"/>
  <c r="G24" i="6"/>
  <c r="G25" i="6"/>
  <c r="G23" i="6"/>
  <c r="G21" i="6"/>
  <c r="G4" i="6"/>
  <c r="G12" i="6"/>
  <c r="G6" i="6"/>
  <c r="G9" i="6"/>
  <c r="G5" i="6"/>
  <c r="G11" i="6"/>
  <c r="G10" i="6"/>
  <c r="G8" i="6"/>
  <c r="J70" i="4"/>
  <c r="M70" i="4"/>
  <c r="H70" i="4"/>
  <c r="E71" i="4"/>
</calcChain>
</file>

<file path=xl/sharedStrings.xml><?xml version="1.0" encoding="utf-8"?>
<sst xmlns="http://schemas.openxmlformats.org/spreadsheetml/2006/main" count="200" uniqueCount="156">
  <si>
    <t>Nr. crt.</t>
  </si>
  <si>
    <t>Unitate de măsură</t>
  </si>
  <si>
    <t>Cantitate</t>
  </si>
  <si>
    <t>Categorie Mysmis</t>
  </si>
  <si>
    <t>Subcategorie Mysmis</t>
  </si>
  <si>
    <t>Subcategoria - descrierea cheltuielii</t>
  </si>
  <si>
    <t>26 Cheltuieli cu subventii/ burse/premii/ ajutoare</t>
  </si>
  <si>
    <t>159 Subventii pentru infiintarea unei afaceri  (antreprenoriat)</t>
  </si>
  <si>
    <t>Cheltuieli pentru cazare</t>
  </si>
  <si>
    <t>Cheltuieli cu diurna personalului propriu</t>
  </si>
  <si>
    <t>Cheltuieli pentru transportul persoanelor (inclusiv transportul efectuat cu mijloace de transport in comun sau taxi, gara, autogara sau port si locul delegarii ori locul de cazare, precum si transportul efectuat pe distanta dintre locul de cazare si locul delegarii)</t>
  </si>
  <si>
    <t>Taxe si asigurari de calatorie si asigurari medicale aferente deplasarii</t>
  </si>
  <si>
    <t>5.1.1</t>
  </si>
  <si>
    <t>5.2.1</t>
  </si>
  <si>
    <t>5.3.1</t>
  </si>
  <si>
    <t>6.1.1</t>
  </si>
  <si>
    <t>6.2.1</t>
  </si>
  <si>
    <t>6.3.1</t>
  </si>
  <si>
    <t>6.3.n</t>
  </si>
  <si>
    <t>6.4.1</t>
  </si>
  <si>
    <t>Cost unitar (fără TVA) - lei</t>
  </si>
  <si>
    <t>Valoarea totala eligibila fara TVA -  lei</t>
  </si>
  <si>
    <t>Justificarea cheltuielii</t>
  </si>
  <si>
    <t>taxa</t>
  </si>
  <si>
    <t>ora/zi</t>
  </si>
  <si>
    <t>luna</t>
  </si>
  <si>
    <t>aplicatie</t>
  </si>
  <si>
    <t>serviciu</t>
  </si>
  <si>
    <t>anunt</t>
  </si>
  <si>
    <t>taxa notariala</t>
  </si>
  <si>
    <t>amortizare echipament 1</t>
  </si>
  <si>
    <t>rata</t>
  </si>
  <si>
    <t>bucata</t>
  </si>
  <si>
    <t>noapte</t>
  </si>
  <si>
    <t>diurna</t>
  </si>
  <si>
    <t>deplasare</t>
  </si>
  <si>
    <t>Justificarea cheltuielii – in acest câmp se vor introduce informaţii privind denumirea cheltuielii, precum si descrierea tehnică a acesteia (ex: laptop, procesor i7, 8 gb ram, etc). Pentru costurile salariale  se va preciza numărul de ore de lucru pe zi, după caz, precum si numărul de zile sau luni pentru care va fi angajata fiecare persoana.</t>
  </si>
  <si>
    <t>Decontarea cheltuielilor salariale se va determina , luând ca punctde referinţă ziua de lucru de 8 ore şi o medie de 21 de zile lucrătoare pe lună</t>
  </si>
  <si>
    <t>Productie/Servicii/Lucrări</t>
  </si>
  <si>
    <t>Cantitatea
 vanduta</t>
  </si>
  <si>
    <t xml:space="preserve">UM </t>
  </si>
  <si>
    <t>Valoare unitara - lei</t>
  </si>
  <si>
    <t>Valoare totală - lei</t>
  </si>
  <si>
    <t>Pondere in vanzarile totale</t>
  </si>
  <si>
    <t>Denumire „n”</t>
  </si>
  <si>
    <t>Numar de luni</t>
  </si>
  <si>
    <t>Cheltuieli cu salariile personalului nou angajat(1.1+1.2+1.3+1.4+1.n)</t>
  </si>
  <si>
    <t>Cheltuieli cu deplasarea personalului intreprinderii sprijinite (2.1+2.2+2.3+2.4))</t>
  </si>
  <si>
    <t>3.n</t>
  </si>
  <si>
    <t>Cheltuieli aferente diverselor achizitii de servicii specializate , pentru care beneficiarul ajutorului de minimis nu are expertiza necesara (3.1+3.2+3.n)</t>
  </si>
  <si>
    <t>Cheltuieli pentru investiția de bază, din care (4.1+4.2+4.3):</t>
  </si>
  <si>
    <t>4.1.1</t>
  </si>
  <si>
    <t>4.1.2</t>
  </si>
  <si>
    <t>Cheltuieli cu achizitia de active fixe corporlare (altele decat terenuri si imobile), obiecte de inventar, materii prime si materiale, inclusiv materiale consumabile, alte cheltuieli pentru investitii necesare functionarii intreprinderii (4.1.1+4.1.2+4.1.n)</t>
  </si>
  <si>
    <t>4.2.1</t>
  </si>
  <si>
    <t>Cheltuieli cu inchirierea de sedii (inclusiv depozite) , spatii pentru desfasurarea diverselor activitati ale intreprinderii , echipamente, vehicule, diverse bunuri (54.2.1+4.2.2+4.2.n)</t>
  </si>
  <si>
    <t>4.3.1</t>
  </si>
  <si>
    <t>4.3.2</t>
  </si>
  <si>
    <t>Cheltuieli de leasing fara achizitie (leasing operational) aferente functionarii intreprinderii (rate de leasing operational platite pentru echipamente, vehicule, diverse bunuri mobile si imobile) (4.3.1+4.3.2+4.3.n)</t>
  </si>
  <si>
    <t>Costuri de funcționare (5.1+5.2+5.3+5.4+5.5+5.6+5.7+5.8)</t>
  </si>
  <si>
    <t>Utilitati aferente functionarii intreprinderilor(5.1.1+5.1.n)</t>
  </si>
  <si>
    <t>Servicii de administrare a cladirilor aferente functionarii intreprinderii(5.2.1+5.2.n)</t>
  </si>
  <si>
    <t>Servicii de intretinere si reparare de echipamente si mijloace de transort aferente functionarii intreprinderii(5.3.1+5.3.n)</t>
  </si>
  <si>
    <t>5.4.1</t>
  </si>
  <si>
    <t>Arhivare documente aferente functionari intreprinderii(5.4.1+ 5.4.n)</t>
  </si>
  <si>
    <t>5.5.1</t>
  </si>
  <si>
    <t>Amortizare de active aferente functionarii intreprinderii(5.5.1+5.5.n)</t>
  </si>
  <si>
    <t>5.6.1</t>
  </si>
  <si>
    <t xml:space="preserve">Cheltuieli financiare si juridice (notariale) aferente functionarii intreprinderii(5.6.1+5.6.n)  </t>
  </si>
  <si>
    <t>5.7.1</t>
  </si>
  <si>
    <t xml:space="preserve">Conectare la retele informatice(5.7.1+5..n)  </t>
  </si>
  <si>
    <t>5.8.1</t>
  </si>
  <si>
    <t>Cheltuielide informare si publicitate(5.8.1+5.8.n)</t>
  </si>
  <si>
    <t>Alte cheltuieli aferente functionarii intreprinderii(6.1+6.2+6.3+6.4)</t>
  </si>
  <si>
    <t>Prelucrare date(6.1.1+6.1.n)</t>
  </si>
  <si>
    <t>Intretinere,actualizare si dezvoltare de aplicatii informatice(6.2.1+6.2.n)</t>
  </si>
  <si>
    <t>Achizitionare de publicatii, carti,reviste de specialitate relevante pentru operatiune , in format tiparit si/sau electronic(6.3.1+6.3.n)</t>
  </si>
  <si>
    <t>Concesiuni, brevete, licente,marci comerciale, drepturi si active similare(6.4.1+6.4.n)</t>
  </si>
  <si>
    <t>TOTAL BUGET (1+2+3+4+5+6)</t>
  </si>
  <si>
    <t>titlul planului de afaceri</t>
  </si>
  <si>
    <t>datele prezentate au rolul de model. Va rugam sa eliminati continutul si sa adaugati datele din planul dv de afaceri</t>
  </si>
  <si>
    <t>REPARTIZARE PROFIT/EXCENDENT PENTRU ANUL URMATOR</t>
  </si>
  <si>
    <t>TOTAL PROFIT/EXCENDENT REPARTIZAT SCOPULUI SOCIAL SI REZERVEI STATUTARE</t>
  </si>
  <si>
    <t>…....%</t>
  </si>
  <si>
    <r>
      <rPr>
        <b/>
        <sz val="11"/>
        <color indexed="10"/>
        <rFont val="Times New Roman"/>
        <family val="1"/>
      </rPr>
      <t xml:space="preserve">Anexa 4 </t>
    </r>
    <r>
      <rPr>
        <b/>
        <sz val="11"/>
        <color indexed="8"/>
        <rFont val="Times New Roman"/>
        <family val="1"/>
        <charset val="1"/>
      </rPr>
      <t xml:space="preserve">- Proiectia vanzarilor </t>
    </r>
    <r>
      <rPr>
        <b/>
        <sz val="11"/>
        <color indexed="10"/>
        <rFont val="Times New Roman"/>
        <family val="1"/>
      </rPr>
      <t>si profitului/excendentului</t>
    </r>
  </si>
  <si>
    <t>Perioada de sustenabilitate 13 luni</t>
  </si>
  <si>
    <t>MODEL</t>
  </si>
  <si>
    <r>
      <rPr>
        <b/>
        <sz val="20"/>
        <color indexed="10"/>
        <rFont val="Calibri"/>
        <family val="2"/>
      </rPr>
      <t>ANEXA 3-</t>
    </r>
    <r>
      <rPr>
        <b/>
        <sz val="20"/>
        <color indexed="8"/>
        <rFont val="Calibri"/>
        <family val="2"/>
      </rPr>
      <t xml:space="preserve"> Buget indicativ </t>
    </r>
    <r>
      <rPr>
        <b/>
        <sz val="20"/>
        <color indexed="10"/>
        <rFont val="Calibri"/>
        <family val="2"/>
      </rPr>
      <t>toate datele introduse au rolul de a oferi un model. Va rugam eliminati continutul si verificati formulele dupa ce introduceti datele din planul dvs de afaceri</t>
    </r>
  </si>
  <si>
    <t>Valoare eligibila  totala cu TVA</t>
  </si>
  <si>
    <t>Valoare totală eligibil +neeligibil</t>
  </si>
  <si>
    <t>Pentru achizitii va rugam specificati la ce activitate foloseste achizitia</t>
  </si>
  <si>
    <t>Pentru completarea acestei coloane va rugam sa aveti in vedere explicatiile din foaia "Justificarea cheltuielii"</t>
  </si>
  <si>
    <t>din care cofinantare proprie minim 10% din bugetul eligiibil</t>
  </si>
  <si>
    <r>
      <t xml:space="preserve">Valoare cheltuieli 
neeligibile  </t>
    </r>
    <r>
      <rPr>
        <b/>
        <sz val="16"/>
        <color indexed="10"/>
        <rFont val="Times New Roman"/>
        <family val="1"/>
      </rPr>
      <t>(daca exista) _cu TVA (unde este cazul)</t>
    </r>
  </si>
  <si>
    <r>
      <t xml:space="preserve">Perioada </t>
    </r>
    <r>
      <rPr>
        <b/>
        <sz val="11"/>
        <color indexed="10"/>
        <rFont val="Times New Roman"/>
        <family val="1"/>
      </rPr>
      <t>de implementare minim</t>
    </r>
    <r>
      <rPr>
        <b/>
        <sz val="11"/>
        <color indexed="8"/>
        <rFont val="Times New Roman"/>
        <family val="1"/>
        <charset val="1"/>
      </rPr>
      <t xml:space="preserve"> 14 luni-maxim 18 luni</t>
    </r>
  </si>
  <si>
    <t>unele servicii pot fi introduse mai tarziu, deci au un nr de luni de prestare mai mic</t>
  </si>
  <si>
    <r>
      <t xml:space="preserve">TOTAL VENITURI ANUL </t>
    </r>
    <r>
      <rPr>
        <b/>
        <sz val="11"/>
        <color indexed="10"/>
        <rFont val="Times New Roman"/>
        <family val="1"/>
      </rPr>
      <t>2025</t>
    </r>
  </si>
  <si>
    <r>
      <t xml:space="preserve">TOTAL VENITURI ANUL </t>
    </r>
    <r>
      <rPr>
        <b/>
        <sz val="11"/>
        <color indexed="10"/>
        <rFont val="Times New Roman"/>
        <family val="1"/>
      </rPr>
      <t>2026-2027</t>
    </r>
  </si>
  <si>
    <t>dulceata smochine</t>
  </si>
  <si>
    <t>dulceata piersici</t>
  </si>
  <si>
    <t>Obiecte de inventar - aragaz</t>
  </si>
  <si>
    <t>Obiecte de inventar - hote</t>
  </si>
  <si>
    <t>Obiecte de inventar - mobilier</t>
  </si>
  <si>
    <t>Obiecte de inventar - materiale</t>
  </si>
  <si>
    <t>set</t>
  </si>
  <si>
    <t>4.1.3</t>
  </si>
  <si>
    <t>4.1.4</t>
  </si>
  <si>
    <t>4.1.5</t>
  </si>
  <si>
    <t>Materie prima</t>
  </si>
  <si>
    <t>necesar lunar</t>
  </si>
  <si>
    <t>salariu net angajat 1</t>
  </si>
  <si>
    <t>contributii angajat 1</t>
  </si>
  <si>
    <t>1. 3</t>
  </si>
  <si>
    <t>salariu net angajat 2</t>
  </si>
  <si>
    <t>contributii angajat 2</t>
  </si>
  <si>
    <t>salariu net angajat 3</t>
  </si>
  <si>
    <t>contributii angajat 3</t>
  </si>
  <si>
    <t>salariu net angajat 4</t>
  </si>
  <si>
    <t>contributii angajat 4</t>
  </si>
  <si>
    <t xml:space="preserve">servicii de formare  profesionala </t>
  </si>
  <si>
    <t>achizitie servicii juridice</t>
  </si>
  <si>
    <t>alte servicii</t>
  </si>
  <si>
    <t>Rata leasing operational echipament - autoturism</t>
  </si>
  <si>
    <t>Rata leasing operational bun mobil - echipament ambalare</t>
  </si>
  <si>
    <t>Utilitati - curent</t>
  </si>
  <si>
    <t>Utilitati - gaze</t>
  </si>
  <si>
    <t>Utilitati - apa+canal</t>
  </si>
  <si>
    <t>5.1.2</t>
  </si>
  <si>
    <t>5.1.3</t>
  </si>
  <si>
    <t>Serviciu-administrare cladire</t>
  </si>
  <si>
    <t>Serviciu-intretinere echipament</t>
  </si>
  <si>
    <t>Serviciu- reparatie echipament</t>
  </si>
  <si>
    <t>5.3.2</t>
  </si>
  <si>
    <t>Arhivare documente</t>
  </si>
  <si>
    <t>Amortizare active - aragaz</t>
  </si>
  <si>
    <t>5.5.2</t>
  </si>
  <si>
    <t>5.5.3</t>
  </si>
  <si>
    <t>5.5.4</t>
  </si>
  <si>
    <t>Amortizare active - hota</t>
  </si>
  <si>
    <t>Amortizare active - mobilier</t>
  </si>
  <si>
    <t>Amortizare active - materiale</t>
  </si>
  <si>
    <t>amortizare echipament 2</t>
  </si>
  <si>
    <t>amortizare echipament 3</t>
  </si>
  <si>
    <t>amortizare echipament 4</t>
  </si>
  <si>
    <t>Cheltuiala juridice</t>
  </si>
  <si>
    <t>Cheltuiala servicii informatice</t>
  </si>
  <si>
    <t>Cheltuiala publicitate online</t>
  </si>
  <si>
    <t>5.8.2</t>
  </si>
  <si>
    <t>Cheltuiala publicitate radio</t>
  </si>
  <si>
    <t>Cheltuiala inregistrare marca OSIM</t>
  </si>
  <si>
    <t>Alte cheltuieli</t>
  </si>
  <si>
    <t>6.4.2</t>
  </si>
  <si>
    <t>Cheltuiala revista</t>
  </si>
  <si>
    <t>Cheltuiala carte</t>
  </si>
  <si>
    <t>Cheltuiala prelucrare date</t>
  </si>
  <si>
    <t>Inchiriere sediu - depozit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</si>
</sst>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amily val="2"/>
      <charset val="238"/>
    </font>
    <font>
      <sz val="11"/>
      <color indexed="8"/>
      <name val="Calibri"/>
      <family val="2"/>
      <charset val="1"/>
    </font>
    <font>
      <b/>
      <sz val="11"/>
      <color indexed="8"/>
      <name val="Times New Roman"/>
      <family val="1"/>
      <charset val="1"/>
    </font>
    <font>
      <sz val="11"/>
      <color indexed="8"/>
      <name val="Times New Roman"/>
      <family val="1"/>
      <charset val="1"/>
    </font>
    <font>
      <i/>
      <sz val="11"/>
      <color indexed="8"/>
      <name val="Times New Roman"/>
      <family val="1"/>
      <charset val="1"/>
    </font>
    <font>
      <b/>
      <sz val="11"/>
      <color indexed="8"/>
      <name val="Calibri"/>
      <family val="2"/>
      <charset val="1"/>
    </font>
    <font>
      <b/>
      <sz val="12"/>
      <name val="Times New Roman"/>
      <family val="1"/>
      <charset val="128"/>
    </font>
    <font>
      <sz val="12"/>
      <name val="Times New Roman"/>
      <family val="1"/>
      <charset val="128"/>
    </font>
    <font>
      <b/>
      <sz val="11"/>
      <color indexed="10"/>
      <name val="Times New Roman"/>
      <family val="1"/>
    </font>
    <font>
      <b/>
      <sz val="11"/>
      <color indexed="8"/>
      <name val="Times New Roman"/>
      <family val="1"/>
    </font>
    <font>
      <b/>
      <sz val="20"/>
      <color indexed="8"/>
      <name val="Calibri"/>
      <family val="2"/>
    </font>
    <font>
      <b/>
      <sz val="20"/>
      <color indexed="10"/>
      <name val="Calibri"/>
      <family val="2"/>
    </font>
    <font>
      <b/>
      <sz val="16"/>
      <color indexed="8"/>
      <name val="Times New Roman"/>
      <family val="1"/>
      <charset val="1"/>
    </font>
    <font>
      <i/>
      <sz val="16"/>
      <color indexed="8"/>
      <name val="Times New Roman"/>
      <family val="1"/>
      <charset val="1"/>
    </font>
    <font>
      <sz val="16"/>
      <color indexed="8"/>
      <name val="Times New Roman"/>
      <family val="1"/>
      <charset val="1"/>
    </font>
    <font>
      <sz val="16"/>
      <name val="Arial"/>
      <family val="2"/>
      <charset val="238"/>
    </font>
    <font>
      <sz val="16"/>
      <color indexed="8"/>
      <name val="Times New Roman"/>
      <family val="1"/>
    </font>
    <font>
      <b/>
      <i/>
      <sz val="16"/>
      <color indexed="8"/>
      <name val="Times New Roman"/>
      <family val="1"/>
      <charset val="1"/>
    </font>
    <font>
      <b/>
      <i/>
      <sz val="16"/>
      <color indexed="8"/>
      <name val="Times New Roman"/>
      <family val="1"/>
    </font>
    <font>
      <sz val="16"/>
      <color indexed="8"/>
      <name val="Calibri"/>
      <family val="2"/>
      <charset val="1"/>
    </font>
    <font>
      <b/>
      <sz val="16"/>
      <color indexed="10"/>
      <name val="Times New Roman"/>
      <family val="1"/>
    </font>
    <font>
      <b/>
      <sz val="11"/>
      <color rgb="FFFF0000"/>
      <name val="Times New Roman"/>
      <family val="1"/>
    </font>
    <font>
      <sz val="11"/>
      <color rgb="FFFF0000"/>
      <name val="Times New Roman"/>
      <family val="1"/>
      <charset val="1"/>
    </font>
    <font>
      <b/>
      <sz val="16"/>
      <color rgb="FFFF0000"/>
      <name val="Calibri"/>
      <family val="2"/>
    </font>
    <font>
      <sz val="8"/>
      <name val="Arial"/>
      <family val="2"/>
      <charset val="238"/>
    </font>
  </fonts>
  <fills count="9">
    <fill>
      <patternFill patternType="none"/>
    </fill>
    <fill>
      <patternFill patternType="gray125"/>
    </fill>
    <fill>
      <patternFill patternType="solid">
        <fgColor indexed="22"/>
        <bgColor indexed="44"/>
      </patternFill>
    </fill>
    <fill>
      <patternFill patternType="solid">
        <fgColor indexed="31"/>
        <bgColor indexed="44"/>
      </patternFill>
    </fill>
    <fill>
      <patternFill patternType="solid">
        <fgColor indexed="9"/>
        <bgColor indexed="26"/>
      </patternFill>
    </fill>
    <fill>
      <patternFill patternType="solid">
        <fgColor indexed="40"/>
        <bgColor indexed="49"/>
      </patternFill>
    </fill>
    <fill>
      <patternFill patternType="solid">
        <fgColor theme="0" tint="-0.14999847407452621"/>
        <bgColor indexed="64"/>
      </patternFill>
    </fill>
    <fill>
      <patternFill patternType="solid">
        <fgColor rgb="FFFFFF00"/>
        <bgColor indexed="64"/>
      </patternFill>
    </fill>
    <fill>
      <patternFill patternType="solid">
        <fgColor theme="0" tint="-0.14999847407452621"/>
        <bgColor indexed="44"/>
      </patternFill>
    </fill>
  </fills>
  <borders count="14">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bottom/>
      <diagonal/>
    </border>
    <border>
      <left style="thin">
        <color indexed="8"/>
      </left>
      <right/>
      <top/>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9" fontId="1" fillId="0" borderId="0"/>
  </cellStyleXfs>
  <cellXfs count="96">
    <xf numFmtId="0" fontId="0" fillId="0" borderId="0" xfId="0"/>
    <xf numFmtId="0" fontId="1" fillId="0" borderId="0" xfId="1"/>
    <xf numFmtId="0" fontId="1" fillId="0" borderId="0" xfId="1" applyAlignment="1">
      <alignment wrapText="1"/>
    </xf>
    <xf numFmtId="0" fontId="5" fillId="0" borderId="0" xfId="1" applyFont="1"/>
    <xf numFmtId="0" fontId="5" fillId="6" borderId="0" xfId="1" applyFont="1" applyFill="1"/>
    <xf numFmtId="0" fontId="1" fillId="6" borderId="0" xfId="1" applyFill="1"/>
    <xf numFmtId="0" fontId="0" fillId="0" borderId="0" xfId="0" applyAlignment="1">
      <alignment wrapText="1"/>
    </xf>
    <xf numFmtId="0" fontId="3" fillId="0" borderId="0" xfId="1" applyFont="1"/>
    <xf numFmtId="0" fontId="2" fillId="0" borderId="0" xfId="1" applyFont="1" applyAlignment="1">
      <alignment horizontal="right"/>
    </xf>
    <xf numFmtId="0" fontId="2" fillId="0" borderId="1" xfId="1" applyFont="1" applyBorder="1"/>
    <xf numFmtId="0" fontId="2" fillId="0" borderId="1" xfId="1" applyFont="1" applyBorder="1" applyAlignment="1">
      <alignment wrapText="1"/>
    </xf>
    <xf numFmtId="0" fontId="2" fillId="0" borderId="1" xfId="1" applyFont="1" applyBorder="1" applyAlignment="1">
      <alignment horizontal="center" wrapText="1"/>
    </xf>
    <xf numFmtId="4" fontId="1" fillId="0" borderId="0" xfId="1" applyNumberFormat="1"/>
    <xf numFmtId="2" fontId="1" fillId="0" borderId="0" xfId="1" applyNumberFormat="1"/>
    <xf numFmtId="3" fontId="1" fillId="0" borderId="0" xfId="1" applyNumberFormat="1"/>
    <xf numFmtId="0" fontId="1" fillId="7" borderId="0" xfId="1" applyFill="1"/>
    <xf numFmtId="0" fontId="0" fillId="7" borderId="0" xfId="0" applyFill="1"/>
    <xf numFmtId="0" fontId="9" fillId="0" borderId="0" xfId="1" applyFont="1"/>
    <xf numFmtId="0" fontId="9" fillId="7" borderId="0" xfId="1" applyFont="1" applyFill="1" applyAlignment="1">
      <alignment horizontal="center" vertical="center"/>
    </xf>
    <xf numFmtId="0" fontId="12" fillId="2" borderId="1" xfId="1" applyFont="1" applyFill="1" applyBorder="1" applyAlignment="1">
      <alignment horizontal="center" vertical="center" wrapText="1"/>
    </xf>
    <xf numFmtId="4" fontId="12" fillId="2" borderId="1" xfId="1" applyNumberFormat="1" applyFont="1" applyFill="1" applyBorder="1" applyAlignment="1">
      <alignment horizontal="center" vertical="center" wrapText="1"/>
    </xf>
    <xf numFmtId="0" fontId="12" fillId="3" borderId="1" xfId="1" applyFont="1" applyFill="1" applyBorder="1" applyAlignment="1">
      <alignment horizontal="center" vertical="center"/>
    </xf>
    <xf numFmtId="0" fontId="12" fillId="3" borderId="1" xfId="1" applyFont="1" applyFill="1" applyBorder="1" applyAlignment="1">
      <alignment horizontal="center" vertical="center" wrapText="1"/>
    </xf>
    <xf numFmtId="0" fontId="12" fillId="3" borderId="1" xfId="1" applyFont="1" applyFill="1" applyBorder="1"/>
    <xf numFmtId="0" fontId="12" fillId="3" borderId="1" xfId="1" applyFont="1" applyFill="1" applyBorder="1" applyAlignment="1">
      <alignment wrapText="1"/>
    </xf>
    <xf numFmtId="0" fontId="13" fillId="0" borderId="1" xfId="1" applyFont="1" applyBorder="1" applyAlignment="1">
      <alignment horizontal="center" vertical="center"/>
    </xf>
    <xf numFmtId="0" fontId="13" fillId="0" borderId="1" xfId="1" applyFont="1" applyBorder="1" applyAlignment="1">
      <alignment horizontal="center" vertical="center" wrapText="1"/>
    </xf>
    <xf numFmtId="0" fontId="14" fillId="0" borderId="1" xfId="1" applyFont="1" applyBorder="1"/>
    <xf numFmtId="0" fontId="14" fillId="4" borderId="1" xfId="1" applyFont="1" applyFill="1" applyBorder="1"/>
    <xf numFmtId="4" fontId="14" fillId="0" borderId="1" xfId="1" applyNumberFormat="1" applyFont="1" applyBorder="1" applyAlignment="1">
      <alignment horizontal="right" vertical="center"/>
    </xf>
    <xf numFmtId="4" fontId="14" fillId="4" borderId="1" xfId="1" applyNumberFormat="1" applyFont="1" applyFill="1" applyBorder="1" applyAlignment="1">
      <alignment horizontal="right" vertical="center"/>
    </xf>
    <xf numFmtId="4" fontId="14" fillId="0" borderId="1" xfId="1" applyNumberFormat="1" applyFont="1" applyBorder="1" applyAlignment="1">
      <alignment horizontal="right" vertical="center" wrapText="1"/>
    </xf>
    <xf numFmtId="0" fontId="12" fillId="3" borderId="4" xfId="1" applyFont="1" applyFill="1" applyBorder="1" applyAlignment="1">
      <alignment horizontal="center" vertical="center" wrapText="1"/>
    </xf>
    <xf numFmtId="0" fontId="16" fillId="0" borderId="2" xfId="1" applyFont="1" applyBorder="1" applyAlignment="1">
      <alignment horizontal="center" vertical="center" wrapText="1"/>
    </xf>
    <xf numFmtId="0" fontId="14" fillId="0" borderId="8" xfId="1" applyFont="1" applyBorder="1"/>
    <xf numFmtId="0" fontId="12" fillId="3" borderId="9" xfId="1" applyFont="1" applyFill="1" applyBorder="1" applyAlignment="1">
      <alignment horizontal="center" vertical="center" wrapText="1"/>
    </xf>
    <xf numFmtId="0" fontId="13" fillId="0" borderId="9" xfId="1" applyFont="1" applyBorder="1" applyAlignment="1">
      <alignment horizontal="center" vertical="center" wrapText="1"/>
    </xf>
    <xf numFmtId="0" fontId="17" fillId="6" borderId="1" xfId="1" applyFont="1" applyFill="1" applyBorder="1" applyAlignment="1">
      <alignment horizontal="center" vertical="center"/>
    </xf>
    <xf numFmtId="0" fontId="18" fillId="6" borderId="1" xfId="1" applyFont="1" applyFill="1" applyBorder="1" applyAlignment="1">
      <alignment horizontal="center" vertical="center" wrapText="1"/>
    </xf>
    <xf numFmtId="0" fontId="12" fillId="6" borderId="1" xfId="1" applyFont="1" applyFill="1" applyBorder="1"/>
    <xf numFmtId="4" fontId="12" fillId="6" borderId="1" xfId="1" applyNumberFormat="1" applyFont="1" applyFill="1" applyBorder="1" applyAlignment="1">
      <alignment horizontal="right" vertical="center" wrapText="1"/>
    </xf>
    <xf numFmtId="0" fontId="16" fillId="8" borderId="1" xfId="1" applyFont="1" applyFill="1" applyBorder="1" applyAlignment="1">
      <alignment horizontal="center" vertical="center"/>
    </xf>
    <xf numFmtId="0" fontId="12" fillId="8" borderId="9" xfId="1" applyFont="1" applyFill="1" applyBorder="1" applyAlignment="1">
      <alignment horizontal="center" vertical="center" wrapText="1"/>
    </xf>
    <xf numFmtId="0" fontId="12" fillId="8" borderId="1" xfId="1" applyFont="1" applyFill="1" applyBorder="1"/>
    <xf numFmtId="0" fontId="12" fillId="8" borderId="1" xfId="1" applyFont="1" applyFill="1" applyBorder="1" applyAlignment="1">
      <alignment wrapText="1"/>
    </xf>
    <xf numFmtId="0" fontId="18" fillId="6" borderId="1" xfId="1" applyFont="1" applyFill="1" applyBorder="1" applyAlignment="1">
      <alignment horizontal="center" vertical="center"/>
    </xf>
    <xf numFmtId="0" fontId="17" fillId="6" borderId="1" xfId="1" applyFont="1" applyFill="1" applyBorder="1" applyAlignment="1">
      <alignment horizontal="center" vertical="center" wrapText="1"/>
    </xf>
    <xf numFmtId="0" fontId="14" fillId="0" borderId="1" xfId="1" applyFont="1" applyBorder="1" applyAlignment="1">
      <alignment wrapText="1"/>
    </xf>
    <xf numFmtId="0" fontId="12" fillId="6" borderId="1" xfId="1" applyFont="1" applyFill="1" applyBorder="1" applyAlignment="1">
      <alignment wrapText="1"/>
    </xf>
    <xf numFmtId="0" fontId="19" fillId="0" borderId="0" xfId="1" applyFont="1"/>
    <xf numFmtId="0" fontId="19" fillId="0" borderId="0" xfId="1" applyFont="1" applyAlignment="1">
      <alignment wrapText="1"/>
    </xf>
    <xf numFmtId="0" fontId="12" fillId="5" borderId="4" xfId="1" applyFont="1" applyFill="1" applyBorder="1" applyAlignment="1">
      <alignment horizontal="center" vertical="center"/>
    </xf>
    <xf numFmtId="0" fontId="12" fillId="5" borderId="4" xfId="1" applyFont="1" applyFill="1" applyBorder="1" applyAlignment="1">
      <alignment horizontal="center" vertical="center" wrapText="1"/>
    </xf>
    <xf numFmtId="0" fontId="12" fillId="5" borderId="4" xfId="1" applyFont="1" applyFill="1" applyBorder="1" applyAlignment="1">
      <alignment wrapText="1"/>
    </xf>
    <xf numFmtId="0" fontId="19" fillId="0" borderId="2" xfId="1" applyFont="1" applyBorder="1" applyAlignment="1">
      <alignment horizontal="center" vertical="center"/>
    </xf>
    <xf numFmtId="0" fontId="19" fillId="0" borderId="2" xfId="1" applyFont="1" applyBorder="1"/>
    <xf numFmtId="0" fontId="23" fillId="0" borderId="2" xfId="1" applyFont="1" applyBorder="1" applyAlignment="1">
      <alignment horizontal="center" vertical="center" wrapText="1"/>
    </xf>
    <xf numFmtId="0" fontId="19" fillId="0" borderId="2" xfId="1" applyFont="1" applyBorder="1" applyAlignment="1">
      <alignment wrapText="1"/>
    </xf>
    <xf numFmtId="4" fontId="12" fillId="5" borderId="4" xfId="1" applyNumberFormat="1" applyFont="1" applyFill="1" applyBorder="1"/>
    <xf numFmtId="9" fontId="3" fillId="0" borderId="1" xfId="2" applyFont="1" applyBorder="1" applyAlignment="1">
      <alignment horizontal="center" vertical="center"/>
    </xf>
    <xf numFmtId="0" fontId="2" fillId="0" borderId="1" xfId="1" applyFont="1" applyBorder="1" applyAlignment="1">
      <alignment vertical="center" wrapText="1"/>
    </xf>
    <xf numFmtId="0" fontId="2" fillId="0" borderId="1" xfId="1" applyFont="1" applyBorder="1" applyAlignment="1">
      <alignment horizontal="center" vertical="center" wrapText="1"/>
    </xf>
    <xf numFmtId="0" fontId="6" fillId="0" borderId="1" xfId="1" applyFont="1" applyBorder="1" applyAlignment="1">
      <alignment horizontal="center" vertical="center"/>
    </xf>
    <xf numFmtId="1" fontId="3" fillId="0" borderId="1" xfId="1" applyNumberFormat="1" applyFont="1" applyBorder="1" applyAlignment="1">
      <alignment horizontal="center" vertical="center"/>
    </xf>
    <xf numFmtId="4" fontId="3" fillId="0" borderId="1" xfId="1" applyNumberFormat="1" applyFont="1" applyBorder="1" applyAlignment="1">
      <alignment horizontal="center" vertical="center"/>
    </xf>
    <xf numFmtId="0" fontId="7" fillId="0" borderId="1" xfId="1" applyFont="1" applyBorder="1" applyAlignment="1">
      <alignment horizontal="center" vertical="center"/>
    </xf>
    <xf numFmtId="0" fontId="4" fillId="0" borderId="1" xfId="1" applyFont="1" applyBorder="1" applyAlignment="1">
      <alignment horizontal="center" vertical="center"/>
    </xf>
    <xf numFmtId="0" fontId="2" fillId="0" borderId="4" xfId="1" applyFont="1" applyBorder="1" applyAlignment="1">
      <alignment horizontal="center" vertical="center"/>
    </xf>
    <xf numFmtId="1" fontId="2" fillId="0" borderId="4" xfId="1" applyNumberFormat="1" applyFont="1" applyBorder="1" applyAlignment="1">
      <alignment horizontal="center" vertical="center"/>
    </xf>
    <xf numFmtId="4" fontId="2" fillId="0" borderId="4" xfId="1" applyNumberFormat="1" applyFont="1" applyBorder="1" applyAlignment="1">
      <alignment horizontal="center" vertical="center"/>
    </xf>
    <xf numFmtId="9" fontId="2" fillId="0" borderId="4" xfId="2" applyFont="1" applyBorder="1" applyAlignment="1">
      <alignment horizontal="center" vertical="center"/>
    </xf>
    <xf numFmtId="0" fontId="3" fillId="0" borderId="0" xfId="1" applyFont="1" applyAlignment="1">
      <alignment horizontal="center" vertical="center"/>
    </xf>
    <xf numFmtId="1" fontId="3" fillId="0" borderId="0" xfId="1" applyNumberFormat="1" applyFont="1" applyAlignment="1">
      <alignment horizontal="center" vertical="center"/>
    </xf>
    <xf numFmtId="0" fontId="2" fillId="0" borderId="0" xfId="1" applyFont="1" applyAlignment="1">
      <alignment horizontal="center" vertical="center"/>
    </xf>
    <xf numFmtId="0" fontId="2" fillId="0" borderId="1" xfId="1" applyFont="1" applyBorder="1" applyAlignment="1">
      <alignment horizontal="center" vertical="center"/>
    </xf>
    <xf numFmtId="1" fontId="2" fillId="0" borderId="1" xfId="1" applyNumberFormat="1" applyFont="1" applyBorder="1" applyAlignment="1">
      <alignment horizontal="center" vertical="center"/>
    </xf>
    <xf numFmtId="4" fontId="2" fillId="0" borderId="1" xfId="1" applyNumberFormat="1" applyFont="1" applyBorder="1" applyAlignment="1">
      <alignment horizontal="center" vertical="center"/>
    </xf>
    <xf numFmtId="9" fontId="2" fillId="0" borderId="1" xfId="2" applyFont="1" applyBorder="1" applyAlignment="1">
      <alignment horizontal="center" vertical="center"/>
    </xf>
    <xf numFmtId="0" fontId="13" fillId="0" borderId="4" xfId="1" applyFont="1" applyBorder="1" applyAlignment="1">
      <alignment horizontal="center" vertical="center" wrapText="1"/>
    </xf>
    <xf numFmtId="0" fontId="13" fillId="0" borderId="6" xfId="1" applyFont="1" applyBorder="1" applyAlignment="1">
      <alignment horizontal="center" vertical="center" wrapText="1"/>
    </xf>
    <xf numFmtId="0" fontId="15" fillId="0" borderId="6" xfId="0" applyFont="1" applyBorder="1" applyAlignment="1">
      <alignment horizontal="center" vertical="center"/>
    </xf>
    <xf numFmtId="0" fontId="15" fillId="0" borderId="9" xfId="0" applyFont="1" applyBorder="1" applyAlignment="1">
      <alignment horizontal="center" vertical="center"/>
    </xf>
    <xf numFmtId="0" fontId="13" fillId="0" borderId="5" xfId="1" applyFont="1" applyBorder="1" applyAlignment="1">
      <alignment horizontal="center" vertical="center" wrapText="1"/>
    </xf>
    <xf numFmtId="0" fontId="13" fillId="0" borderId="7" xfId="1" applyFont="1" applyBorder="1" applyAlignment="1">
      <alignment horizontal="center" vertical="center" wrapText="1"/>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0" fillId="7" borderId="3" xfId="1" applyFont="1" applyFill="1" applyBorder="1" applyAlignment="1">
      <alignment horizontal="center" vertical="center" wrapText="1"/>
    </xf>
    <xf numFmtId="4" fontId="19" fillId="0" borderId="11" xfId="1" applyNumberFormat="1" applyFont="1" applyBorder="1" applyAlignment="1">
      <alignment horizontal="center" vertical="center"/>
    </xf>
    <xf numFmtId="4" fontId="19" fillId="0" borderId="12" xfId="1" applyNumberFormat="1" applyFont="1" applyBorder="1" applyAlignment="1">
      <alignment horizontal="center" vertical="center"/>
    </xf>
    <xf numFmtId="4" fontId="19" fillId="0" borderId="13" xfId="1" applyNumberFormat="1" applyFont="1" applyBorder="1" applyAlignment="1">
      <alignment horizontal="center" vertical="center"/>
    </xf>
    <xf numFmtId="0" fontId="21" fillId="0" borderId="2" xfId="1" applyFont="1" applyBorder="1" applyAlignment="1">
      <alignment horizontal="center" vertical="center" wrapText="1"/>
    </xf>
    <xf numFmtId="0" fontId="21" fillId="0" borderId="2" xfId="1" applyFont="1" applyBorder="1" applyAlignment="1">
      <alignment horizontal="center" vertical="center"/>
    </xf>
    <xf numFmtId="0" fontId="22" fillId="0" borderId="2" xfId="1" applyFont="1" applyBorder="1" applyAlignment="1">
      <alignment horizontal="center" vertical="center"/>
    </xf>
    <xf numFmtId="0" fontId="21" fillId="0" borderId="2" xfId="1" applyFont="1" applyBorder="1" applyAlignment="1">
      <alignment horizontal="center" vertical="top" wrapText="1"/>
    </xf>
    <xf numFmtId="0" fontId="21" fillId="0" borderId="2" xfId="1" applyFont="1" applyBorder="1" applyAlignment="1">
      <alignment horizontal="center"/>
    </xf>
    <xf numFmtId="0" fontId="22" fillId="0" borderId="2" xfId="1" applyFont="1" applyBorder="1" applyAlignment="1">
      <alignment horizontal="center"/>
    </xf>
  </cellXfs>
  <cellStyles count="3">
    <cellStyle name="Excel Built-in Normal" xfId="1" xr:uid="{0DB1619D-AAFE-46A1-B949-487A8531ED35}"/>
    <cellStyle name="Normal" xfId="0" builtinId="0"/>
    <cellStyle name="Procent" xfId="2"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9DC3E6"/>
      <rgbColor rgb="00808080"/>
      <rgbColor rgb="009999FF"/>
      <rgbColor rgb="00993366"/>
      <rgbColor rgb="00FFFFCC"/>
      <rgbColor rgb="00CCFFFF"/>
      <rgbColor rgb="00660066"/>
      <rgbColor rgb="00FF8080"/>
      <rgbColor rgb="000066CC"/>
      <rgbColor rgb="00BDD7EE"/>
      <rgbColor rgb="00000080"/>
      <rgbColor rgb="00FF00FF"/>
      <rgbColor rgb="00FFFF00"/>
      <rgbColor rgb="0000FFFF"/>
      <rgbColor rgb="00800080"/>
      <rgbColor rgb="00800000"/>
      <rgbColor rgb="00008080"/>
      <rgbColor rgb="000000FF"/>
      <rgbColor rgb="0000B0F0"/>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3DD45-71D6-4D92-B361-54737086C343}">
  <dimension ref="A1:N73"/>
  <sheetViews>
    <sheetView tabSelected="1" zoomScale="79" zoomScaleNormal="79" workbookViewId="0">
      <selection activeCell="G1" sqref="G1"/>
    </sheetView>
  </sheetViews>
  <sheetFormatPr defaultColWidth="16.046875" defaultRowHeight="15" x14ac:dyDescent="0.2"/>
  <cols>
    <col min="1" max="1" width="15.640625" style="1" customWidth="1"/>
    <col min="2" max="2" width="0.26953125" style="1" hidden="1" customWidth="1"/>
    <col min="3" max="3" width="16.046875" style="1" hidden="1" customWidth="1"/>
    <col min="4" max="4" width="91.4296875" style="2" customWidth="1"/>
    <col min="5" max="5" width="25.62109375" style="1" customWidth="1"/>
    <col min="6" max="6" width="9.57421875" style="1" customWidth="1"/>
    <col min="7" max="7" width="16.98828125" style="1" customWidth="1"/>
    <col min="8" max="8" width="15.91015625" style="1" customWidth="1"/>
    <col min="9" max="9" width="12.26953125" style="1" hidden="1" customWidth="1"/>
    <col min="10" max="10" width="19.6875" style="1" customWidth="1"/>
    <col min="11" max="11" width="19.55078125" style="1" customWidth="1"/>
    <col min="12" max="12" width="15.5078125" style="1" hidden="1" customWidth="1"/>
    <col min="13" max="13" width="19.8203125" style="1" customWidth="1"/>
    <col min="14" max="14" width="79.42578125" style="2" customWidth="1"/>
    <col min="15" max="16384" width="16.046875" style="1"/>
  </cols>
  <sheetData>
    <row r="1" spans="1:14" x14ac:dyDescent="0.2">
      <c r="A1" s="1" t="s">
        <v>79</v>
      </c>
    </row>
    <row r="2" spans="1:14" ht="72" customHeight="1" x14ac:dyDescent="0.2">
      <c r="A2" s="86" t="s">
        <v>87</v>
      </c>
      <c r="B2" s="86"/>
      <c r="C2" s="86"/>
      <c r="D2" s="86"/>
      <c r="E2" s="86"/>
      <c r="F2" s="86"/>
      <c r="G2" s="86"/>
      <c r="H2" s="86"/>
      <c r="I2" s="86"/>
      <c r="J2" s="86"/>
      <c r="K2" s="86"/>
      <c r="L2" s="86"/>
      <c r="M2" s="86"/>
    </row>
    <row r="3" spans="1:14" ht="266.25" x14ac:dyDescent="0.25">
      <c r="A3" s="19" t="s">
        <v>0</v>
      </c>
      <c r="B3" s="19" t="s">
        <v>3</v>
      </c>
      <c r="C3" s="19" t="s">
        <v>4</v>
      </c>
      <c r="D3" s="19" t="s">
        <v>5</v>
      </c>
      <c r="E3" s="19" t="s">
        <v>1</v>
      </c>
      <c r="F3" s="19" t="s">
        <v>2</v>
      </c>
      <c r="G3" s="19" t="s">
        <v>20</v>
      </c>
      <c r="H3" s="20" t="s">
        <v>21</v>
      </c>
      <c r="I3" s="20"/>
      <c r="J3" s="20" t="s">
        <v>88</v>
      </c>
      <c r="K3" s="19" t="s">
        <v>93</v>
      </c>
      <c r="L3" s="19"/>
      <c r="M3" s="19" t="s">
        <v>89</v>
      </c>
      <c r="N3" s="19" t="s">
        <v>22</v>
      </c>
    </row>
    <row r="4" spans="1:14" ht="21" x14ac:dyDescent="0.25">
      <c r="A4" s="21">
        <v>1</v>
      </c>
      <c r="B4" s="21"/>
      <c r="C4" s="21"/>
      <c r="D4" s="22" t="s">
        <v>46</v>
      </c>
      <c r="E4" s="23"/>
      <c r="F4" s="23"/>
      <c r="G4" s="23"/>
      <c r="H4" s="23"/>
      <c r="I4" s="23"/>
      <c r="J4" s="23"/>
      <c r="K4" s="23"/>
      <c r="L4" s="23"/>
      <c r="M4" s="23"/>
      <c r="N4" s="24"/>
    </row>
    <row r="5" spans="1:14" ht="36" x14ac:dyDescent="0.25">
      <c r="A5" s="25">
        <v>1.1000000000000001</v>
      </c>
      <c r="B5" s="78" t="s">
        <v>6</v>
      </c>
      <c r="C5" s="82" t="s">
        <v>7</v>
      </c>
      <c r="D5" s="26" t="s">
        <v>110</v>
      </c>
      <c r="E5" s="27" t="s">
        <v>24</v>
      </c>
      <c r="F5" s="27">
        <v>8</v>
      </c>
      <c r="G5" s="27">
        <v>70</v>
      </c>
      <c r="H5" s="28">
        <f t="shared" ref="H5:H12" si="0">ROUND(F5*G5,2)</f>
        <v>560</v>
      </c>
      <c r="I5" s="28"/>
      <c r="J5" s="29">
        <f t="shared" ref="J5:J12" si="1">ROUND(H5+I5,2)</f>
        <v>560</v>
      </c>
      <c r="K5" s="29">
        <v>0</v>
      </c>
      <c r="L5" s="29"/>
      <c r="M5" s="30"/>
      <c r="N5" s="31" t="s">
        <v>91</v>
      </c>
    </row>
    <row r="6" spans="1:14" ht="21" x14ac:dyDescent="0.25">
      <c r="A6" s="25">
        <v>1.2</v>
      </c>
      <c r="B6" s="79"/>
      <c r="C6" s="83"/>
      <c r="D6" s="26" t="s">
        <v>111</v>
      </c>
      <c r="E6" s="27" t="s">
        <v>24</v>
      </c>
      <c r="F6" s="27">
        <v>8</v>
      </c>
      <c r="G6" s="27">
        <v>55</v>
      </c>
      <c r="H6" s="28">
        <f t="shared" si="0"/>
        <v>440</v>
      </c>
      <c r="I6" s="28"/>
      <c r="J6" s="29">
        <f t="shared" si="1"/>
        <v>440</v>
      </c>
      <c r="K6" s="29">
        <v>0</v>
      </c>
      <c r="L6" s="29"/>
      <c r="M6" s="30"/>
      <c r="N6" s="31"/>
    </row>
    <row r="7" spans="1:14" ht="21" x14ac:dyDescent="0.25">
      <c r="A7" s="25" t="s">
        <v>112</v>
      </c>
      <c r="B7" s="79"/>
      <c r="C7" s="83"/>
      <c r="D7" s="26" t="s">
        <v>113</v>
      </c>
      <c r="E7" s="27" t="s">
        <v>24</v>
      </c>
      <c r="F7" s="27">
        <v>8</v>
      </c>
      <c r="G7" s="27">
        <v>70</v>
      </c>
      <c r="H7" s="28">
        <f t="shared" si="0"/>
        <v>560</v>
      </c>
      <c r="I7" s="28"/>
      <c r="J7" s="29">
        <f t="shared" si="1"/>
        <v>560</v>
      </c>
      <c r="K7" s="29">
        <v>0</v>
      </c>
      <c r="L7" s="29"/>
      <c r="M7" s="30"/>
      <c r="N7" s="31"/>
    </row>
    <row r="8" spans="1:14" ht="21" x14ac:dyDescent="0.25">
      <c r="A8" s="25">
        <v>1.4</v>
      </c>
      <c r="B8" s="79"/>
      <c r="C8" s="83"/>
      <c r="D8" s="26" t="s">
        <v>114</v>
      </c>
      <c r="E8" s="27" t="s">
        <v>24</v>
      </c>
      <c r="F8" s="27">
        <v>8</v>
      </c>
      <c r="G8" s="27">
        <v>55</v>
      </c>
      <c r="H8" s="28">
        <f t="shared" si="0"/>
        <v>440</v>
      </c>
      <c r="I8" s="28"/>
      <c r="J8" s="29">
        <f t="shared" si="1"/>
        <v>440</v>
      </c>
      <c r="K8" s="29">
        <v>0</v>
      </c>
      <c r="L8" s="29"/>
      <c r="M8" s="30"/>
      <c r="N8" s="31"/>
    </row>
    <row r="9" spans="1:14" ht="21" x14ac:dyDescent="0.25">
      <c r="A9" s="25">
        <v>1.5</v>
      </c>
      <c r="B9" s="79"/>
      <c r="C9" s="83"/>
      <c r="D9" s="26" t="s">
        <v>115</v>
      </c>
      <c r="E9" s="27" t="s">
        <v>24</v>
      </c>
      <c r="F9" s="27">
        <v>8</v>
      </c>
      <c r="G9" s="27">
        <v>70</v>
      </c>
      <c r="H9" s="28">
        <f t="shared" si="0"/>
        <v>560</v>
      </c>
      <c r="I9" s="28"/>
      <c r="J9" s="29">
        <f t="shared" si="1"/>
        <v>560</v>
      </c>
      <c r="K9" s="29">
        <v>0</v>
      </c>
      <c r="L9" s="29"/>
      <c r="M9" s="30"/>
      <c r="N9" s="31"/>
    </row>
    <row r="10" spans="1:14" ht="21" x14ac:dyDescent="0.25">
      <c r="A10" s="25">
        <v>1.6</v>
      </c>
      <c r="B10" s="79"/>
      <c r="C10" s="83"/>
      <c r="D10" s="26" t="s">
        <v>116</v>
      </c>
      <c r="E10" s="27" t="s">
        <v>24</v>
      </c>
      <c r="F10" s="27">
        <v>8</v>
      </c>
      <c r="G10" s="27">
        <v>55</v>
      </c>
      <c r="H10" s="28">
        <f t="shared" si="0"/>
        <v>440</v>
      </c>
      <c r="I10" s="28"/>
      <c r="J10" s="29">
        <f t="shared" si="1"/>
        <v>440</v>
      </c>
      <c r="K10" s="29">
        <v>0</v>
      </c>
      <c r="L10" s="29"/>
      <c r="M10" s="30"/>
      <c r="N10" s="31"/>
    </row>
    <row r="11" spans="1:14" ht="21" x14ac:dyDescent="0.25">
      <c r="A11" s="25">
        <v>1.7</v>
      </c>
      <c r="B11" s="79"/>
      <c r="C11" s="83"/>
      <c r="D11" s="26" t="s">
        <v>117</v>
      </c>
      <c r="E11" s="27" t="s">
        <v>24</v>
      </c>
      <c r="F11" s="27">
        <v>8</v>
      </c>
      <c r="G11" s="27">
        <v>70</v>
      </c>
      <c r="H11" s="28">
        <f t="shared" si="0"/>
        <v>560</v>
      </c>
      <c r="I11" s="28"/>
      <c r="J11" s="29">
        <f t="shared" si="1"/>
        <v>560</v>
      </c>
      <c r="K11" s="29">
        <v>0</v>
      </c>
      <c r="L11" s="29"/>
      <c r="M11" s="30"/>
      <c r="N11" s="31"/>
    </row>
    <row r="12" spans="1:14" ht="21" x14ac:dyDescent="0.25">
      <c r="A12" s="25">
        <v>1.8</v>
      </c>
      <c r="B12" s="79"/>
      <c r="C12" s="83"/>
      <c r="D12" s="26" t="s">
        <v>118</v>
      </c>
      <c r="E12" s="27" t="s">
        <v>24</v>
      </c>
      <c r="F12" s="27">
        <v>8</v>
      </c>
      <c r="G12" s="27">
        <v>55</v>
      </c>
      <c r="H12" s="28">
        <f t="shared" si="0"/>
        <v>440</v>
      </c>
      <c r="I12" s="28"/>
      <c r="J12" s="29">
        <f t="shared" si="1"/>
        <v>440</v>
      </c>
      <c r="K12" s="29">
        <v>0</v>
      </c>
      <c r="L12" s="29"/>
      <c r="M12" s="30"/>
      <c r="N12" s="31"/>
    </row>
    <row r="13" spans="1:14" ht="36" x14ac:dyDescent="0.25">
      <c r="A13" s="21">
        <v>2</v>
      </c>
      <c r="B13" s="80"/>
      <c r="C13" s="84"/>
      <c r="D13" s="32" t="s">
        <v>47</v>
      </c>
      <c r="E13" s="23"/>
      <c r="F13" s="23"/>
      <c r="G13" s="23">
        <f>SUM(G14:G17)</f>
        <v>11280</v>
      </c>
      <c r="H13" s="23">
        <f t="shared" ref="H13:K13" si="2">SUM(H14:H17)</f>
        <v>49200</v>
      </c>
      <c r="I13" s="23"/>
      <c r="J13" s="23">
        <f t="shared" si="2"/>
        <v>49200</v>
      </c>
      <c r="K13" s="23">
        <f t="shared" si="2"/>
        <v>0</v>
      </c>
      <c r="L13" s="23"/>
      <c r="M13" s="23"/>
      <c r="N13" s="24"/>
    </row>
    <row r="14" spans="1:14" ht="21" x14ac:dyDescent="0.25">
      <c r="A14" s="25">
        <v>2.1</v>
      </c>
      <c r="B14" s="80"/>
      <c r="C14" s="84"/>
      <c r="D14" s="33" t="s">
        <v>8</v>
      </c>
      <c r="E14" s="34" t="s">
        <v>33</v>
      </c>
      <c r="F14" s="27">
        <v>4</v>
      </c>
      <c r="G14" s="27">
        <v>7200</v>
      </c>
      <c r="H14" s="28">
        <f>ROUND(F14*G14,2)</f>
        <v>28800</v>
      </c>
      <c r="I14" s="28"/>
      <c r="J14" s="29">
        <f>ROUND(H14+I14,2)</f>
        <v>28800</v>
      </c>
      <c r="K14" s="29">
        <v>0</v>
      </c>
      <c r="L14" s="29"/>
      <c r="M14" s="30"/>
      <c r="N14" s="31"/>
    </row>
    <row r="15" spans="1:14" ht="21" x14ac:dyDescent="0.25">
      <c r="A15" s="25">
        <v>2.2000000000000002</v>
      </c>
      <c r="B15" s="80"/>
      <c r="C15" s="84"/>
      <c r="D15" s="33" t="s">
        <v>9</v>
      </c>
      <c r="E15" s="34" t="s">
        <v>34</v>
      </c>
      <c r="F15" s="27">
        <v>5</v>
      </c>
      <c r="G15" s="27">
        <v>3600</v>
      </c>
      <c r="H15" s="28">
        <f>ROUND(F15*G15,2)</f>
        <v>18000</v>
      </c>
      <c r="I15" s="28"/>
      <c r="J15" s="29">
        <f>ROUND(H15+I15,2)</f>
        <v>18000</v>
      </c>
      <c r="K15" s="29">
        <v>0</v>
      </c>
      <c r="L15" s="29"/>
      <c r="M15" s="30"/>
      <c r="N15" s="31"/>
    </row>
    <row r="16" spans="1:14" ht="72" x14ac:dyDescent="0.25">
      <c r="A16" s="25">
        <v>2.2999999999999998</v>
      </c>
      <c r="B16" s="80"/>
      <c r="C16" s="84"/>
      <c r="D16" s="33" t="s">
        <v>10</v>
      </c>
      <c r="E16" s="34" t="s">
        <v>35</v>
      </c>
      <c r="F16" s="27">
        <v>5</v>
      </c>
      <c r="G16" s="27">
        <v>480</v>
      </c>
      <c r="H16" s="28">
        <f>ROUND(F16*G16,2)</f>
        <v>2400</v>
      </c>
      <c r="I16" s="28"/>
      <c r="J16" s="29">
        <f>ROUND(H16+I16,2)</f>
        <v>2400</v>
      </c>
      <c r="K16" s="29">
        <v>0</v>
      </c>
      <c r="L16" s="29"/>
      <c r="M16" s="30"/>
      <c r="N16" s="31"/>
    </row>
    <row r="17" spans="1:14" ht="33.75" customHeight="1" x14ac:dyDescent="0.25">
      <c r="A17" s="25">
        <v>2.4</v>
      </c>
      <c r="B17" s="80"/>
      <c r="C17" s="84"/>
      <c r="D17" s="33" t="s">
        <v>11</v>
      </c>
      <c r="E17" s="34" t="s">
        <v>23</v>
      </c>
      <c r="F17" s="27"/>
      <c r="G17" s="27"/>
      <c r="H17" s="28">
        <f>ROUND(F17*G17,2)</f>
        <v>0</v>
      </c>
      <c r="I17" s="28"/>
      <c r="J17" s="29">
        <f>ROUND(H17+I17,2)</f>
        <v>0</v>
      </c>
      <c r="K17" s="29">
        <v>0</v>
      </c>
      <c r="L17" s="29"/>
      <c r="M17" s="30"/>
      <c r="N17" s="31"/>
    </row>
    <row r="18" spans="1:14" ht="54" x14ac:dyDescent="0.25">
      <c r="A18" s="21">
        <v>3</v>
      </c>
      <c r="B18" s="80"/>
      <c r="C18" s="84"/>
      <c r="D18" s="35" t="s">
        <v>49</v>
      </c>
      <c r="E18" s="23"/>
      <c r="F18" s="23"/>
      <c r="G18" s="23">
        <f>SUM(G19:G21)</f>
        <v>19000</v>
      </c>
      <c r="H18" s="23">
        <f t="shared" ref="H18:K18" si="3">SUM(H19:H21)</f>
        <v>66000</v>
      </c>
      <c r="I18" s="23"/>
      <c r="J18" s="23">
        <f t="shared" si="3"/>
        <v>66000</v>
      </c>
      <c r="K18" s="23">
        <f t="shared" si="3"/>
        <v>0</v>
      </c>
      <c r="L18" s="23"/>
      <c r="M18" s="23"/>
      <c r="N18" s="24"/>
    </row>
    <row r="19" spans="1:14" ht="21" x14ac:dyDescent="0.25">
      <c r="A19" s="25">
        <v>3.1</v>
      </c>
      <c r="B19" s="80"/>
      <c r="C19" s="84"/>
      <c r="D19" s="26" t="s">
        <v>119</v>
      </c>
      <c r="E19" s="27" t="s">
        <v>27</v>
      </c>
      <c r="F19" s="27">
        <v>4</v>
      </c>
      <c r="G19" s="27">
        <v>9000</v>
      </c>
      <c r="H19" s="28">
        <f>ROUND(F19*G19,2)</f>
        <v>36000</v>
      </c>
      <c r="I19" s="28"/>
      <c r="J19" s="29">
        <f>ROUND(H19+I19,2)</f>
        <v>36000</v>
      </c>
      <c r="K19" s="29">
        <v>0</v>
      </c>
      <c r="L19" s="29"/>
      <c r="M19" s="30"/>
      <c r="N19" s="31"/>
    </row>
    <row r="20" spans="1:14" ht="21" x14ac:dyDescent="0.25">
      <c r="A20" s="25">
        <v>3.2</v>
      </c>
      <c r="B20" s="80"/>
      <c r="C20" s="84"/>
      <c r="D20" s="26" t="s">
        <v>120</v>
      </c>
      <c r="E20" s="27" t="s">
        <v>25</v>
      </c>
      <c r="F20" s="27">
        <v>12</v>
      </c>
      <c r="G20" s="27">
        <v>1000</v>
      </c>
      <c r="H20" s="28">
        <f>ROUND(F20*G20,2)</f>
        <v>12000</v>
      </c>
      <c r="I20" s="28"/>
      <c r="J20" s="29">
        <f>ROUND(H20+I20,2)</f>
        <v>12000</v>
      </c>
      <c r="K20" s="29">
        <v>0</v>
      </c>
      <c r="L20" s="29"/>
      <c r="M20" s="30"/>
      <c r="N20" s="31"/>
    </row>
    <row r="21" spans="1:14" ht="21" x14ac:dyDescent="0.25">
      <c r="A21" s="25" t="s">
        <v>48</v>
      </c>
      <c r="B21" s="80"/>
      <c r="C21" s="84"/>
      <c r="D21" s="36" t="s">
        <v>121</v>
      </c>
      <c r="E21" s="27" t="s">
        <v>27</v>
      </c>
      <c r="F21" s="27">
        <v>2</v>
      </c>
      <c r="G21" s="27">
        <v>9000</v>
      </c>
      <c r="H21" s="28">
        <f>ROUND(F21*G21,2)</f>
        <v>18000</v>
      </c>
      <c r="I21" s="28"/>
      <c r="J21" s="29">
        <f>ROUND(H21+I21,2)</f>
        <v>18000</v>
      </c>
      <c r="K21" s="29">
        <v>0</v>
      </c>
      <c r="L21" s="29"/>
      <c r="M21" s="30"/>
      <c r="N21" s="31"/>
    </row>
    <row r="22" spans="1:14" ht="21" x14ac:dyDescent="0.25">
      <c r="A22" s="21">
        <v>4</v>
      </c>
      <c r="B22" s="80"/>
      <c r="C22" s="84"/>
      <c r="D22" s="22" t="s">
        <v>50</v>
      </c>
      <c r="E22" s="23"/>
      <c r="F22" s="23"/>
      <c r="G22" s="23">
        <f>G23+G29+G31</f>
        <v>29910</v>
      </c>
      <c r="H22" s="23">
        <f>H23+H29+H31</f>
        <v>204970</v>
      </c>
      <c r="I22" s="23"/>
      <c r="J22" s="23">
        <f>J23+J29+J31</f>
        <v>204970</v>
      </c>
      <c r="K22" s="23">
        <f>K23+K29+K31</f>
        <v>0</v>
      </c>
      <c r="L22" s="23"/>
      <c r="M22" s="23"/>
      <c r="N22" s="24"/>
    </row>
    <row r="23" spans="1:14" s="4" customFormat="1" ht="88.5" customHeight="1" x14ac:dyDescent="0.25">
      <c r="A23" s="37">
        <v>4.0999999999999996</v>
      </c>
      <c r="B23" s="80"/>
      <c r="C23" s="84"/>
      <c r="D23" s="38" t="s">
        <v>53</v>
      </c>
      <c r="E23" s="39"/>
      <c r="F23" s="39"/>
      <c r="G23" s="39">
        <f>SUM(G24:G28)</f>
        <v>19710</v>
      </c>
      <c r="H23" s="39">
        <f>SUM(H24:H28)</f>
        <v>82570</v>
      </c>
      <c r="I23" s="39"/>
      <c r="J23" s="39">
        <f>SUM(J24:J28)</f>
        <v>82570</v>
      </c>
      <c r="K23" s="39">
        <f>SUM(K24:K28)</f>
        <v>0</v>
      </c>
      <c r="L23" s="39"/>
      <c r="M23" s="39"/>
      <c r="N23" s="40"/>
    </row>
    <row r="24" spans="1:14" ht="21" x14ac:dyDescent="0.25">
      <c r="A24" s="25" t="s">
        <v>51</v>
      </c>
      <c r="B24" s="80"/>
      <c r="C24" s="84"/>
      <c r="D24" s="26" t="s">
        <v>100</v>
      </c>
      <c r="E24" s="27" t="s">
        <v>32</v>
      </c>
      <c r="F24" s="27">
        <v>3</v>
      </c>
      <c r="G24" s="27">
        <v>1600</v>
      </c>
      <c r="H24" s="28">
        <f>ROUND(F24*G24,2)</f>
        <v>4800</v>
      </c>
      <c r="I24" s="28"/>
      <c r="J24" s="29">
        <f>ROUND(H24+I24,2)</f>
        <v>4800</v>
      </c>
      <c r="K24" s="29">
        <v>0</v>
      </c>
      <c r="L24" s="29"/>
      <c r="M24" s="30"/>
      <c r="N24" s="31"/>
    </row>
    <row r="25" spans="1:14" ht="21" x14ac:dyDescent="0.25">
      <c r="A25" s="25" t="s">
        <v>52</v>
      </c>
      <c r="B25" s="80"/>
      <c r="C25" s="84"/>
      <c r="D25" s="26" t="s">
        <v>101</v>
      </c>
      <c r="E25" s="27" t="s">
        <v>32</v>
      </c>
      <c r="F25" s="27">
        <v>3</v>
      </c>
      <c r="G25" s="27">
        <v>950</v>
      </c>
      <c r="H25" s="28">
        <f>ROUND(F25*G25,2)</f>
        <v>2850</v>
      </c>
      <c r="I25" s="28"/>
      <c r="J25" s="29">
        <f>ROUND(H25+I25,2)</f>
        <v>2850</v>
      </c>
      <c r="K25" s="29">
        <v>0</v>
      </c>
      <c r="L25" s="29"/>
      <c r="M25" s="30"/>
      <c r="N25" s="31"/>
    </row>
    <row r="26" spans="1:14" ht="21" x14ac:dyDescent="0.25">
      <c r="A26" s="25" t="s">
        <v>105</v>
      </c>
      <c r="B26" s="80"/>
      <c r="C26" s="84"/>
      <c r="D26" s="26" t="s">
        <v>102</v>
      </c>
      <c r="E26" s="27" t="s">
        <v>32</v>
      </c>
      <c r="F26" s="27">
        <v>1</v>
      </c>
      <c r="G26" s="27">
        <v>11000</v>
      </c>
      <c r="H26" s="28">
        <f t="shared" ref="H26:H28" si="4">ROUND(F26*G26,2)</f>
        <v>11000</v>
      </c>
      <c r="I26" s="28"/>
      <c r="J26" s="29">
        <f t="shared" ref="J26:J28" si="5">ROUND(H26+I26,2)</f>
        <v>11000</v>
      </c>
      <c r="K26" s="29">
        <v>0</v>
      </c>
      <c r="L26" s="29"/>
      <c r="M26" s="30"/>
      <c r="N26" s="31"/>
    </row>
    <row r="27" spans="1:14" ht="21" x14ac:dyDescent="0.25">
      <c r="A27" s="25" t="s">
        <v>106</v>
      </c>
      <c r="B27" s="80"/>
      <c r="C27" s="84"/>
      <c r="D27" s="26" t="s">
        <v>103</v>
      </c>
      <c r="E27" s="27" t="s">
        <v>104</v>
      </c>
      <c r="F27" s="27">
        <v>2</v>
      </c>
      <c r="G27" s="27">
        <v>1000</v>
      </c>
      <c r="H27" s="28">
        <f t="shared" si="4"/>
        <v>2000</v>
      </c>
      <c r="I27" s="28"/>
      <c r="J27" s="29">
        <f t="shared" si="5"/>
        <v>2000</v>
      </c>
      <c r="K27" s="29">
        <v>0</v>
      </c>
      <c r="L27" s="29"/>
      <c r="M27" s="30"/>
      <c r="N27" s="31"/>
    </row>
    <row r="28" spans="1:14" ht="21" x14ac:dyDescent="0.25">
      <c r="A28" s="25" t="s">
        <v>107</v>
      </c>
      <c r="B28" s="80"/>
      <c r="C28" s="84"/>
      <c r="D28" s="26" t="s">
        <v>108</v>
      </c>
      <c r="E28" s="27" t="s">
        <v>109</v>
      </c>
      <c r="F28" s="27">
        <v>12</v>
      </c>
      <c r="G28" s="27">
        <v>5160</v>
      </c>
      <c r="H28" s="28">
        <f t="shared" si="4"/>
        <v>61920</v>
      </c>
      <c r="I28" s="28"/>
      <c r="J28" s="29">
        <f t="shared" si="5"/>
        <v>61920</v>
      </c>
      <c r="K28" s="29">
        <v>0</v>
      </c>
      <c r="L28" s="29"/>
      <c r="M28" s="30"/>
      <c r="N28" s="31"/>
    </row>
    <row r="29" spans="1:14" s="4" customFormat="1" ht="54" x14ac:dyDescent="0.25">
      <c r="A29" s="37">
        <v>4.2</v>
      </c>
      <c r="B29" s="80"/>
      <c r="C29" s="84"/>
      <c r="D29" s="38" t="s">
        <v>55</v>
      </c>
      <c r="E29" s="39"/>
      <c r="F29" s="39">
        <f>SUM(F30:F30)</f>
        <v>12</v>
      </c>
      <c r="G29" s="39">
        <f>SUM(G30:G30)</f>
        <v>5000</v>
      </c>
      <c r="H29" s="39">
        <f>SUM(H30:H30)</f>
        <v>60000</v>
      </c>
      <c r="I29" s="39"/>
      <c r="J29" s="39">
        <f>SUM(J30:J30)</f>
        <v>60000</v>
      </c>
      <c r="K29" s="39">
        <f>SUM(K30:K30)</f>
        <v>0</v>
      </c>
      <c r="L29" s="39"/>
      <c r="M29" s="39"/>
      <c r="N29" s="40"/>
    </row>
    <row r="30" spans="1:14" ht="21" x14ac:dyDescent="0.25">
      <c r="A30" s="25" t="s">
        <v>54</v>
      </c>
      <c r="B30" s="80"/>
      <c r="C30" s="84"/>
      <c r="D30" s="26" t="s">
        <v>155</v>
      </c>
      <c r="E30" s="27" t="s">
        <v>25</v>
      </c>
      <c r="F30" s="27">
        <v>12</v>
      </c>
      <c r="G30" s="27">
        <v>5000</v>
      </c>
      <c r="H30" s="28">
        <f>ROUND(F30*G30,2)</f>
        <v>60000</v>
      </c>
      <c r="I30" s="28"/>
      <c r="J30" s="29">
        <f>ROUND(H30+I30,2)</f>
        <v>60000</v>
      </c>
      <c r="K30" s="29">
        <v>0</v>
      </c>
      <c r="L30" s="29"/>
      <c r="M30" s="30"/>
      <c r="N30" s="31"/>
    </row>
    <row r="31" spans="1:14" s="5" customFormat="1" ht="72" x14ac:dyDescent="0.25">
      <c r="A31" s="41">
        <v>4.3</v>
      </c>
      <c r="B31" s="80"/>
      <c r="C31" s="84"/>
      <c r="D31" s="42" t="s">
        <v>58</v>
      </c>
      <c r="E31" s="43"/>
      <c r="F31" s="43"/>
      <c r="G31" s="43">
        <f>SUM(G32:G33)</f>
        <v>5200</v>
      </c>
      <c r="H31" s="43">
        <f>SUM(H32:H33)</f>
        <v>62400</v>
      </c>
      <c r="I31" s="43"/>
      <c r="J31" s="43">
        <f>SUM(J32:J33)</f>
        <v>62400</v>
      </c>
      <c r="K31" s="43">
        <f>SUM(K32:K33)</f>
        <v>0</v>
      </c>
      <c r="L31" s="43"/>
      <c r="M31" s="43"/>
      <c r="N31" s="44"/>
    </row>
    <row r="32" spans="1:14" ht="21" x14ac:dyDescent="0.25">
      <c r="A32" s="25" t="s">
        <v>56</v>
      </c>
      <c r="B32" s="80"/>
      <c r="C32" s="84"/>
      <c r="D32" s="26" t="s">
        <v>122</v>
      </c>
      <c r="E32" s="27" t="s">
        <v>25</v>
      </c>
      <c r="F32" s="27">
        <v>12</v>
      </c>
      <c r="G32" s="27">
        <v>4000</v>
      </c>
      <c r="H32" s="28">
        <f>ROUND(F32*G32,2)</f>
        <v>48000</v>
      </c>
      <c r="I32" s="28"/>
      <c r="J32" s="29">
        <f>ROUND(H32+I32,2)</f>
        <v>48000</v>
      </c>
      <c r="K32" s="29">
        <v>0</v>
      </c>
      <c r="L32" s="29"/>
      <c r="M32" s="30"/>
      <c r="N32" s="31"/>
    </row>
    <row r="33" spans="1:14" ht="21" x14ac:dyDescent="0.25">
      <c r="A33" s="25" t="s">
        <v>57</v>
      </c>
      <c r="B33" s="80"/>
      <c r="C33" s="84"/>
      <c r="D33" s="26" t="s">
        <v>123</v>
      </c>
      <c r="E33" s="27" t="s">
        <v>31</v>
      </c>
      <c r="F33" s="27">
        <v>12</v>
      </c>
      <c r="G33" s="27">
        <v>1200</v>
      </c>
      <c r="H33" s="28">
        <f>ROUND(F33*G33,2)</f>
        <v>14400</v>
      </c>
      <c r="I33" s="28"/>
      <c r="J33" s="29">
        <f>ROUND(H33+I33,2)</f>
        <v>14400</v>
      </c>
      <c r="K33" s="29">
        <v>0</v>
      </c>
      <c r="L33" s="29"/>
      <c r="M33" s="30"/>
      <c r="N33" s="31"/>
    </row>
    <row r="34" spans="1:14" ht="21" x14ac:dyDescent="0.25">
      <c r="A34" s="21">
        <v>5</v>
      </c>
      <c r="B34" s="80"/>
      <c r="C34" s="84"/>
      <c r="D34" s="35" t="s">
        <v>59</v>
      </c>
      <c r="E34" s="23"/>
      <c r="F34" s="23"/>
      <c r="G34" s="23">
        <f>G35+G39+G41+G44+G46+G51+G53+G55</f>
        <v>6069</v>
      </c>
      <c r="H34" s="23">
        <f>H35+H39+H41+H44+H46+H51+H53+H55</f>
        <v>44419</v>
      </c>
      <c r="I34" s="23"/>
      <c r="J34" s="23">
        <f>J35+J39+J41+J44+J46+J51+J53+J55</f>
        <v>44419</v>
      </c>
      <c r="K34" s="23">
        <f>K35+K39+K41+K44+K46+K51+K53+K55</f>
        <v>0</v>
      </c>
      <c r="L34" s="23"/>
      <c r="M34" s="23"/>
      <c r="N34" s="24"/>
    </row>
    <row r="35" spans="1:14" s="4" customFormat="1" ht="36" customHeight="1" x14ac:dyDescent="0.25">
      <c r="A35" s="45">
        <v>5.0999999999999996</v>
      </c>
      <c r="B35" s="80"/>
      <c r="C35" s="84"/>
      <c r="D35" s="38" t="s">
        <v>60</v>
      </c>
      <c r="E35" s="39"/>
      <c r="F35" s="39"/>
      <c r="G35" s="39">
        <f>SUM(G36:G38)</f>
        <v>1500</v>
      </c>
      <c r="H35" s="39">
        <f t="shared" ref="H35:K35" si="6">SUM(H36:H38)</f>
        <v>27000</v>
      </c>
      <c r="I35" s="39"/>
      <c r="J35" s="39">
        <f t="shared" si="6"/>
        <v>27000</v>
      </c>
      <c r="K35" s="39">
        <f t="shared" si="6"/>
        <v>0</v>
      </c>
      <c r="L35" s="39"/>
      <c r="M35" s="39"/>
      <c r="N35" s="40"/>
    </row>
    <row r="36" spans="1:14" ht="21" x14ac:dyDescent="0.25">
      <c r="A36" s="25" t="s">
        <v>12</v>
      </c>
      <c r="B36" s="80"/>
      <c r="C36" s="84"/>
      <c r="D36" s="26" t="s">
        <v>124</v>
      </c>
      <c r="E36" s="27" t="s">
        <v>25</v>
      </c>
      <c r="F36" s="27">
        <v>18</v>
      </c>
      <c r="G36" s="27">
        <v>700</v>
      </c>
      <c r="H36" s="28">
        <f>ROUND(F36*G36,2)</f>
        <v>12600</v>
      </c>
      <c r="I36" s="28"/>
      <c r="J36" s="29">
        <f>ROUND(H36+I36,2)</f>
        <v>12600</v>
      </c>
      <c r="K36" s="29">
        <v>0</v>
      </c>
      <c r="L36" s="29"/>
      <c r="M36" s="30"/>
      <c r="N36" s="31"/>
    </row>
    <row r="37" spans="1:14" ht="21" x14ac:dyDescent="0.25">
      <c r="A37" s="25" t="s">
        <v>127</v>
      </c>
      <c r="B37" s="80"/>
      <c r="C37" s="84"/>
      <c r="D37" s="26" t="s">
        <v>125</v>
      </c>
      <c r="E37" s="27" t="s">
        <v>25</v>
      </c>
      <c r="F37" s="27">
        <v>18</v>
      </c>
      <c r="G37" s="27">
        <v>500</v>
      </c>
      <c r="H37" s="28">
        <f>ROUND(F37*G37,2)</f>
        <v>9000</v>
      </c>
      <c r="I37" s="28"/>
      <c r="J37" s="29">
        <f>ROUND(H37+I37,2)</f>
        <v>9000</v>
      </c>
      <c r="K37" s="29">
        <v>0</v>
      </c>
      <c r="L37" s="29"/>
      <c r="M37" s="30"/>
      <c r="N37" s="31"/>
    </row>
    <row r="38" spans="1:14" ht="21" x14ac:dyDescent="0.25">
      <c r="A38" s="25" t="s">
        <v>128</v>
      </c>
      <c r="B38" s="80"/>
      <c r="C38" s="84"/>
      <c r="D38" s="26" t="s">
        <v>126</v>
      </c>
      <c r="E38" s="27" t="s">
        <v>25</v>
      </c>
      <c r="F38" s="27">
        <v>18</v>
      </c>
      <c r="G38" s="27">
        <v>300</v>
      </c>
      <c r="H38" s="28">
        <f>ROUND(F38*G38,2)</f>
        <v>5400</v>
      </c>
      <c r="I38" s="28"/>
      <c r="J38" s="29">
        <f>ROUND(H38+I38,2)</f>
        <v>5400</v>
      </c>
      <c r="K38" s="29">
        <v>0</v>
      </c>
      <c r="L38" s="29"/>
      <c r="M38" s="30"/>
      <c r="N38" s="31"/>
    </row>
    <row r="39" spans="1:14" s="4" customFormat="1" ht="36" x14ac:dyDescent="0.25">
      <c r="A39" s="45">
        <v>5.2</v>
      </c>
      <c r="B39" s="80"/>
      <c r="C39" s="84"/>
      <c r="D39" s="38" t="s">
        <v>61</v>
      </c>
      <c r="E39" s="39"/>
      <c r="F39" s="39"/>
      <c r="G39" s="39">
        <f>SUM(G40:G40)</f>
        <v>200</v>
      </c>
      <c r="H39" s="39">
        <f>SUM(H40:H40)</f>
        <v>2400</v>
      </c>
      <c r="I39" s="39"/>
      <c r="J39" s="39">
        <f>SUM(J40:J40)</f>
        <v>2400</v>
      </c>
      <c r="K39" s="39">
        <f>SUM(K40:K40)</f>
        <v>0</v>
      </c>
      <c r="L39" s="39"/>
      <c r="M39" s="39"/>
      <c r="N39" s="40"/>
    </row>
    <row r="40" spans="1:14" ht="21" x14ac:dyDescent="0.25">
      <c r="A40" s="25" t="s">
        <v>13</v>
      </c>
      <c r="B40" s="80"/>
      <c r="C40" s="84"/>
      <c r="D40" s="26" t="s">
        <v>129</v>
      </c>
      <c r="E40" s="27" t="s">
        <v>27</v>
      </c>
      <c r="F40" s="27">
        <v>12</v>
      </c>
      <c r="G40" s="27">
        <v>200</v>
      </c>
      <c r="H40" s="28">
        <f>ROUND(F40*G40,2)</f>
        <v>2400</v>
      </c>
      <c r="I40" s="28"/>
      <c r="J40" s="29">
        <f>ROUND(H40+I40,2)</f>
        <v>2400</v>
      </c>
      <c r="K40" s="29">
        <v>0</v>
      </c>
      <c r="L40" s="29"/>
      <c r="M40" s="30"/>
      <c r="N40" s="31"/>
    </row>
    <row r="41" spans="1:14" s="4" customFormat="1" ht="36" x14ac:dyDescent="0.25">
      <c r="A41" s="45">
        <v>5.3</v>
      </c>
      <c r="B41" s="80"/>
      <c r="C41" s="84"/>
      <c r="D41" s="38" t="s">
        <v>62</v>
      </c>
      <c r="E41" s="39"/>
      <c r="F41" s="39">
        <f>SUM(F42:F43)</f>
        <v>15</v>
      </c>
      <c r="G41" s="39">
        <f t="shared" ref="G41:K41" si="7">SUM(G42:G43)</f>
        <v>950</v>
      </c>
      <c r="H41" s="39">
        <f t="shared" si="7"/>
        <v>6450</v>
      </c>
      <c r="I41" s="39"/>
      <c r="J41" s="39">
        <f t="shared" si="7"/>
        <v>6450</v>
      </c>
      <c r="K41" s="39">
        <f t="shared" si="7"/>
        <v>0</v>
      </c>
      <c r="L41" s="39"/>
      <c r="M41" s="39"/>
      <c r="N41" s="40"/>
    </row>
    <row r="42" spans="1:14" ht="21" x14ac:dyDescent="0.25">
      <c r="A42" s="25" t="s">
        <v>14</v>
      </c>
      <c r="B42" s="80"/>
      <c r="C42" s="84"/>
      <c r="D42" s="26" t="s">
        <v>130</v>
      </c>
      <c r="E42" s="27" t="s">
        <v>27</v>
      </c>
      <c r="F42" s="27">
        <v>12</v>
      </c>
      <c r="G42" s="27">
        <v>400</v>
      </c>
      <c r="H42" s="28">
        <f>ROUND(F42*G42,2)</f>
        <v>4800</v>
      </c>
      <c r="I42" s="28"/>
      <c r="J42" s="29">
        <f>ROUND(H42+I42,2)</f>
        <v>4800</v>
      </c>
      <c r="K42" s="29">
        <v>0</v>
      </c>
      <c r="L42" s="29"/>
      <c r="M42" s="30"/>
      <c r="N42" s="31"/>
    </row>
    <row r="43" spans="1:14" ht="21" x14ac:dyDescent="0.25">
      <c r="A43" s="25" t="s">
        <v>132</v>
      </c>
      <c r="B43" s="80"/>
      <c r="C43" s="84"/>
      <c r="D43" s="26" t="s">
        <v>131</v>
      </c>
      <c r="E43" s="27" t="s">
        <v>27</v>
      </c>
      <c r="F43" s="27">
        <v>3</v>
      </c>
      <c r="G43" s="27">
        <v>550</v>
      </c>
      <c r="H43" s="28">
        <f>ROUND(F43*G43,2)</f>
        <v>1650</v>
      </c>
      <c r="I43" s="28"/>
      <c r="J43" s="29">
        <f>ROUND(H43+I43,2)</f>
        <v>1650</v>
      </c>
      <c r="K43" s="29">
        <v>0</v>
      </c>
      <c r="L43" s="29"/>
      <c r="M43" s="30"/>
      <c r="N43" s="31"/>
    </row>
    <row r="44" spans="1:14" s="4" customFormat="1" ht="21" x14ac:dyDescent="0.25">
      <c r="A44" s="45">
        <v>5.4</v>
      </c>
      <c r="B44" s="80"/>
      <c r="C44" s="84"/>
      <c r="D44" s="38" t="s">
        <v>64</v>
      </c>
      <c r="E44" s="39"/>
      <c r="F44" s="39">
        <f>SUM(F45:F45)</f>
        <v>4</v>
      </c>
      <c r="G44" s="39">
        <f>SUM(G45:G45)</f>
        <v>350</v>
      </c>
      <c r="H44" s="39">
        <f>SUM(H45:H45)</f>
        <v>1400</v>
      </c>
      <c r="I44" s="39"/>
      <c r="J44" s="39">
        <f>SUM(J45:J45)</f>
        <v>1400</v>
      </c>
      <c r="K44" s="39">
        <f>SUM(K45:K45)</f>
        <v>0</v>
      </c>
      <c r="L44" s="39"/>
      <c r="M44" s="39"/>
      <c r="N44" s="40"/>
    </row>
    <row r="45" spans="1:14" ht="21" x14ac:dyDescent="0.25">
      <c r="A45" s="25" t="s">
        <v>63</v>
      </c>
      <c r="B45" s="80"/>
      <c r="C45" s="84"/>
      <c r="D45" s="26" t="s">
        <v>133</v>
      </c>
      <c r="E45" s="27" t="s">
        <v>25</v>
      </c>
      <c r="F45" s="27">
        <v>4</v>
      </c>
      <c r="G45" s="27">
        <v>350</v>
      </c>
      <c r="H45" s="28">
        <f>ROUND(F45*G45,2)</f>
        <v>1400</v>
      </c>
      <c r="I45" s="28"/>
      <c r="J45" s="29">
        <f>ROUND(H45+I45,2)</f>
        <v>1400</v>
      </c>
      <c r="K45" s="29">
        <v>0</v>
      </c>
      <c r="L45" s="29"/>
      <c r="M45" s="30"/>
      <c r="N45" s="31"/>
    </row>
    <row r="46" spans="1:14" s="4" customFormat="1" ht="21" x14ac:dyDescent="0.25">
      <c r="A46" s="37">
        <v>5.5</v>
      </c>
      <c r="B46" s="80"/>
      <c r="C46" s="84"/>
      <c r="D46" s="46" t="s">
        <v>66</v>
      </c>
      <c r="E46" s="39"/>
      <c r="F46" s="39"/>
      <c r="G46" s="39">
        <f>SUM(G47:G50)</f>
        <v>1219</v>
      </c>
      <c r="H46" s="39">
        <f t="shared" ref="H46:K46" si="8">SUM(H47:H50)</f>
        <v>1219</v>
      </c>
      <c r="I46" s="39"/>
      <c r="J46" s="39">
        <f t="shared" si="8"/>
        <v>1219</v>
      </c>
      <c r="K46" s="39">
        <f t="shared" si="8"/>
        <v>0</v>
      </c>
      <c r="L46" s="39"/>
      <c r="M46" s="39"/>
      <c r="N46" s="40"/>
    </row>
    <row r="47" spans="1:14" ht="36" x14ac:dyDescent="0.25">
      <c r="A47" s="25" t="s">
        <v>65</v>
      </c>
      <c r="B47" s="80"/>
      <c r="C47" s="84"/>
      <c r="D47" s="26" t="s">
        <v>134</v>
      </c>
      <c r="E47" s="47" t="s">
        <v>30</v>
      </c>
      <c r="F47" s="27">
        <v>1</v>
      </c>
      <c r="G47" s="27">
        <v>135</v>
      </c>
      <c r="H47" s="28">
        <f>ROUND(F47*G47,2)</f>
        <v>135</v>
      </c>
      <c r="I47" s="28"/>
      <c r="J47" s="29">
        <f>ROUND(H47+I47,2)</f>
        <v>135</v>
      </c>
      <c r="K47" s="29">
        <v>0</v>
      </c>
      <c r="L47" s="29"/>
      <c r="M47" s="30"/>
      <c r="N47" s="31"/>
    </row>
    <row r="48" spans="1:14" ht="36" x14ac:dyDescent="0.25">
      <c r="A48" s="25" t="s">
        <v>135</v>
      </c>
      <c r="B48" s="80"/>
      <c r="C48" s="84"/>
      <c r="D48" s="26" t="s">
        <v>138</v>
      </c>
      <c r="E48" s="47" t="s">
        <v>141</v>
      </c>
      <c r="F48" s="27">
        <v>1</v>
      </c>
      <c r="G48" s="27">
        <v>80</v>
      </c>
      <c r="H48" s="28">
        <f t="shared" ref="H48:H50" si="9">ROUND(F48*G48,2)</f>
        <v>80</v>
      </c>
      <c r="I48" s="28"/>
      <c r="J48" s="29">
        <f t="shared" ref="J48:J50" si="10">ROUND(H48+I48,2)</f>
        <v>80</v>
      </c>
      <c r="K48" s="29">
        <v>0</v>
      </c>
      <c r="L48" s="29"/>
      <c r="M48" s="30"/>
      <c r="N48" s="31"/>
    </row>
    <row r="49" spans="1:14" ht="36" x14ac:dyDescent="0.25">
      <c r="A49" s="25" t="s">
        <v>136</v>
      </c>
      <c r="B49" s="80"/>
      <c r="C49" s="84"/>
      <c r="D49" s="26" t="s">
        <v>139</v>
      </c>
      <c r="E49" s="47" t="s">
        <v>142</v>
      </c>
      <c r="F49" s="27">
        <v>1</v>
      </c>
      <c r="G49" s="27">
        <v>920</v>
      </c>
      <c r="H49" s="28">
        <f t="shared" si="9"/>
        <v>920</v>
      </c>
      <c r="I49" s="28"/>
      <c r="J49" s="29">
        <f t="shared" si="10"/>
        <v>920</v>
      </c>
      <c r="K49" s="29">
        <v>0</v>
      </c>
      <c r="L49" s="29"/>
      <c r="M49" s="30"/>
      <c r="N49" s="31"/>
    </row>
    <row r="50" spans="1:14" ht="36" x14ac:dyDescent="0.25">
      <c r="A50" s="25" t="s">
        <v>137</v>
      </c>
      <c r="B50" s="80"/>
      <c r="C50" s="84"/>
      <c r="D50" s="26" t="s">
        <v>140</v>
      </c>
      <c r="E50" s="47" t="s">
        <v>143</v>
      </c>
      <c r="F50" s="27">
        <v>1</v>
      </c>
      <c r="G50" s="27">
        <v>84</v>
      </c>
      <c r="H50" s="28">
        <f t="shared" si="9"/>
        <v>84</v>
      </c>
      <c r="I50" s="28"/>
      <c r="J50" s="29">
        <f t="shared" si="10"/>
        <v>84</v>
      </c>
      <c r="K50" s="29">
        <v>0</v>
      </c>
      <c r="L50" s="29"/>
      <c r="M50" s="30"/>
      <c r="N50" s="31"/>
    </row>
    <row r="51" spans="1:14" s="4" customFormat="1" ht="36" x14ac:dyDescent="0.25">
      <c r="A51" s="37">
        <v>5.6</v>
      </c>
      <c r="B51" s="80"/>
      <c r="C51" s="84"/>
      <c r="D51" s="46" t="s">
        <v>68</v>
      </c>
      <c r="E51" s="39"/>
      <c r="F51" s="39"/>
      <c r="G51" s="39">
        <f>SUM(G52:G52)</f>
        <v>500</v>
      </c>
      <c r="H51" s="39">
        <f>SUM(H52:H52)</f>
        <v>1000</v>
      </c>
      <c r="I51" s="39"/>
      <c r="J51" s="39">
        <f>SUM(J52:J52)</f>
        <v>1000</v>
      </c>
      <c r="K51" s="39">
        <f>SUM(K52:K52)</f>
        <v>0</v>
      </c>
      <c r="L51" s="39"/>
      <c r="M51" s="39"/>
      <c r="N51" s="40"/>
    </row>
    <row r="52" spans="1:14" ht="21" x14ac:dyDescent="0.25">
      <c r="A52" s="25" t="s">
        <v>67</v>
      </c>
      <c r="B52" s="80"/>
      <c r="C52" s="84"/>
      <c r="D52" s="26" t="s">
        <v>144</v>
      </c>
      <c r="E52" s="27" t="s">
        <v>29</v>
      </c>
      <c r="F52" s="27">
        <v>2</v>
      </c>
      <c r="G52" s="27">
        <v>500</v>
      </c>
      <c r="H52" s="28">
        <f>ROUND(F52*G52,2)</f>
        <v>1000</v>
      </c>
      <c r="I52" s="28"/>
      <c r="J52" s="29">
        <f>ROUND(H52+I52,2)</f>
        <v>1000</v>
      </c>
      <c r="K52" s="29">
        <v>0</v>
      </c>
      <c r="L52" s="29"/>
      <c r="M52" s="30"/>
      <c r="N52" s="31"/>
    </row>
    <row r="53" spans="1:14" s="4" customFormat="1" ht="21" x14ac:dyDescent="0.25">
      <c r="A53" s="37">
        <v>5.7</v>
      </c>
      <c r="B53" s="80"/>
      <c r="C53" s="84"/>
      <c r="D53" s="46" t="s">
        <v>70</v>
      </c>
      <c r="E53" s="39"/>
      <c r="F53" s="39"/>
      <c r="G53" s="39">
        <f>SUM(G54:G54)</f>
        <v>750</v>
      </c>
      <c r="H53" s="39">
        <f>SUM(H54:H54)</f>
        <v>750</v>
      </c>
      <c r="I53" s="39"/>
      <c r="J53" s="39">
        <f>SUM(J54:J54)</f>
        <v>750</v>
      </c>
      <c r="K53" s="39">
        <f>SUM(K54:K54)</f>
        <v>0</v>
      </c>
      <c r="L53" s="39"/>
      <c r="M53" s="39"/>
      <c r="N53" s="40"/>
    </row>
    <row r="54" spans="1:14" ht="21" x14ac:dyDescent="0.25">
      <c r="A54" s="25" t="s">
        <v>69</v>
      </c>
      <c r="B54" s="80"/>
      <c r="C54" s="84"/>
      <c r="D54" s="26" t="s">
        <v>145</v>
      </c>
      <c r="E54" s="27" t="s">
        <v>27</v>
      </c>
      <c r="F54" s="27">
        <v>1</v>
      </c>
      <c r="G54" s="27">
        <v>750</v>
      </c>
      <c r="H54" s="28">
        <f>ROUND(F54*G54,2)</f>
        <v>750</v>
      </c>
      <c r="I54" s="28"/>
      <c r="J54" s="29">
        <f>ROUND(H54+I54,2)</f>
        <v>750</v>
      </c>
      <c r="K54" s="29">
        <v>0</v>
      </c>
      <c r="L54" s="29"/>
      <c r="M54" s="30"/>
      <c r="N54" s="31"/>
    </row>
    <row r="55" spans="1:14" s="4" customFormat="1" ht="21" x14ac:dyDescent="0.25">
      <c r="A55" s="37">
        <v>5.8</v>
      </c>
      <c r="B55" s="80"/>
      <c r="C55" s="84"/>
      <c r="D55" s="46" t="s">
        <v>72</v>
      </c>
      <c r="E55" s="39"/>
      <c r="F55" s="39"/>
      <c r="G55" s="39">
        <f>SUM(G56:G57)</f>
        <v>600</v>
      </c>
      <c r="H55" s="39">
        <f t="shared" ref="H55:K55" si="11">SUM(H56:H57)</f>
        <v>4200</v>
      </c>
      <c r="I55" s="39"/>
      <c r="J55" s="39">
        <f t="shared" si="11"/>
        <v>4200</v>
      </c>
      <c r="K55" s="39">
        <f t="shared" si="11"/>
        <v>0</v>
      </c>
      <c r="L55" s="39"/>
      <c r="M55" s="39"/>
      <c r="N55" s="40"/>
    </row>
    <row r="56" spans="1:14" ht="21" x14ac:dyDescent="0.25">
      <c r="A56" s="25" t="s">
        <v>71</v>
      </c>
      <c r="B56" s="80"/>
      <c r="C56" s="84"/>
      <c r="D56" s="26" t="s">
        <v>146</v>
      </c>
      <c r="E56" s="27" t="s">
        <v>28</v>
      </c>
      <c r="F56" s="27">
        <v>6</v>
      </c>
      <c r="G56" s="27">
        <v>500</v>
      </c>
      <c r="H56" s="28">
        <f>ROUND(F56*G56,2)</f>
        <v>3000</v>
      </c>
      <c r="I56" s="28"/>
      <c r="J56" s="29">
        <f>ROUND(H56+I56,2)</f>
        <v>3000</v>
      </c>
      <c r="K56" s="29">
        <v>0</v>
      </c>
      <c r="L56" s="29"/>
      <c r="M56" s="30"/>
      <c r="N56" s="31"/>
    </row>
    <row r="57" spans="1:14" ht="21" x14ac:dyDescent="0.25">
      <c r="A57" s="25" t="s">
        <v>147</v>
      </c>
      <c r="B57" s="80"/>
      <c r="C57" s="84"/>
      <c r="D57" s="26" t="s">
        <v>148</v>
      </c>
      <c r="E57" s="27" t="s">
        <v>28</v>
      </c>
      <c r="F57" s="27">
        <v>12</v>
      </c>
      <c r="G57" s="27">
        <v>100</v>
      </c>
      <c r="H57" s="28">
        <f>ROUND(F57*G57,2)</f>
        <v>1200</v>
      </c>
      <c r="I57" s="28"/>
      <c r="J57" s="29">
        <f>ROUND(H57+I57,2)</f>
        <v>1200</v>
      </c>
      <c r="K57" s="29">
        <v>0</v>
      </c>
      <c r="L57" s="29"/>
      <c r="M57" s="30"/>
      <c r="N57" s="31"/>
    </row>
    <row r="58" spans="1:14" s="3" customFormat="1" ht="21" x14ac:dyDescent="0.25">
      <c r="A58" s="21">
        <v>6</v>
      </c>
      <c r="B58" s="80"/>
      <c r="C58" s="84"/>
      <c r="D58" s="22" t="s">
        <v>73</v>
      </c>
      <c r="E58" s="23"/>
      <c r="F58" s="23"/>
      <c r="G58" s="23">
        <f>G59+G61+G64+G67</f>
        <v>7757</v>
      </c>
      <c r="H58" s="23">
        <f>H59+H61+H64+H67</f>
        <v>1473.83</v>
      </c>
      <c r="I58" s="23"/>
      <c r="J58" s="23">
        <f>J59+J61+J64+J67</f>
        <v>0</v>
      </c>
      <c r="K58" s="23">
        <f>K59+K61+K64+K67</f>
        <v>0</v>
      </c>
      <c r="L58" s="23"/>
      <c r="M58" s="23"/>
      <c r="N58" s="24"/>
    </row>
    <row r="59" spans="1:14" s="4" customFormat="1" ht="21" x14ac:dyDescent="0.25">
      <c r="A59" s="37">
        <v>6.1</v>
      </c>
      <c r="B59" s="80"/>
      <c r="C59" s="84"/>
      <c r="D59" s="46" t="s">
        <v>74</v>
      </c>
      <c r="E59" s="48"/>
      <c r="F59" s="48"/>
      <c r="G59" s="48">
        <f>SUM(G60:G60)</f>
        <v>920</v>
      </c>
      <c r="H59" s="48">
        <f>SUM(H60:H60)</f>
        <v>174.8</v>
      </c>
      <c r="I59" s="48"/>
      <c r="J59" s="48">
        <f>SUM(J60:J60)</f>
        <v>0</v>
      </c>
      <c r="K59" s="48">
        <f>SUM(K60:K60)</f>
        <v>0</v>
      </c>
      <c r="L59" s="48"/>
      <c r="M59" s="48"/>
      <c r="N59" s="40"/>
    </row>
    <row r="60" spans="1:14" ht="21" x14ac:dyDescent="0.25">
      <c r="A60" s="25" t="s">
        <v>15</v>
      </c>
      <c r="B60" s="80"/>
      <c r="C60" s="84"/>
      <c r="D60" s="26" t="s">
        <v>154</v>
      </c>
      <c r="E60" s="47" t="s">
        <v>27</v>
      </c>
      <c r="F60" s="47">
        <v>1</v>
      </c>
      <c r="G60" s="47">
        <v>920</v>
      </c>
      <c r="H60" s="28">
        <f>ROUND(G60*0.19,2)</f>
        <v>174.8</v>
      </c>
      <c r="I60" s="28"/>
      <c r="J60" s="29">
        <v>0</v>
      </c>
      <c r="K60" s="29">
        <f>ROUND(J60*0.19,2)</f>
        <v>0</v>
      </c>
      <c r="L60" s="29"/>
      <c r="M60" s="30"/>
      <c r="N60" s="31"/>
    </row>
    <row r="61" spans="1:14" s="4" customFormat="1" ht="21" x14ac:dyDescent="0.25">
      <c r="A61" s="45">
        <v>6.2</v>
      </c>
      <c r="B61" s="80"/>
      <c r="C61" s="84"/>
      <c r="D61" s="46" t="s">
        <v>75</v>
      </c>
      <c r="E61" s="48"/>
      <c r="F61" s="48"/>
      <c r="G61" s="48">
        <f>SUM(G62+G63)</f>
        <v>925</v>
      </c>
      <c r="H61" s="48">
        <f>SUM(H62+H63)</f>
        <v>175.75</v>
      </c>
      <c r="I61" s="48"/>
      <c r="J61" s="48">
        <f>SUM(J62+J63)</f>
        <v>0</v>
      </c>
      <c r="K61" s="48">
        <f>SUM(K62+K63)</f>
        <v>0</v>
      </c>
      <c r="L61" s="48"/>
      <c r="M61" s="48"/>
      <c r="N61" s="40"/>
    </row>
    <row r="62" spans="1:14" ht="21" x14ac:dyDescent="0.25">
      <c r="A62" s="25" t="s">
        <v>16</v>
      </c>
      <c r="B62" s="80"/>
      <c r="C62" s="84"/>
      <c r="D62" s="26" t="s">
        <v>145</v>
      </c>
      <c r="E62" s="47" t="s">
        <v>26</v>
      </c>
      <c r="F62" s="47">
        <v>1</v>
      </c>
      <c r="G62" s="47">
        <v>925</v>
      </c>
      <c r="H62" s="28">
        <f>ROUND(G62*0.19,2)</f>
        <v>175.75</v>
      </c>
      <c r="I62" s="28"/>
      <c r="J62" s="29">
        <v>0</v>
      </c>
      <c r="K62" s="29">
        <f>ROUND(J62*0.19,2)</f>
        <v>0</v>
      </c>
      <c r="L62" s="29"/>
      <c r="M62" s="30"/>
      <c r="N62" s="31"/>
    </row>
    <row r="63" spans="1:14" ht="21" x14ac:dyDescent="0.25">
      <c r="A63" s="25"/>
      <c r="B63" s="80"/>
      <c r="C63" s="84"/>
      <c r="D63" s="26"/>
      <c r="E63" s="47"/>
      <c r="F63" s="47"/>
      <c r="G63" s="47">
        <f>ROUND(E63*F63,2)</f>
        <v>0</v>
      </c>
      <c r="H63" s="28">
        <f>ROUND(G63*0.19,2)</f>
        <v>0</v>
      </c>
      <c r="I63" s="28"/>
      <c r="J63" s="29">
        <v>0</v>
      </c>
      <c r="K63" s="29">
        <f>ROUND(J63*0.19,2)</f>
        <v>0</v>
      </c>
      <c r="L63" s="29"/>
      <c r="M63" s="30"/>
      <c r="N63" s="31"/>
    </row>
    <row r="64" spans="1:14" s="4" customFormat="1" ht="43.5" customHeight="1" x14ac:dyDescent="0.25">
      <c r="A64" s="45">
        <v>6.3</v>
      </c>
      <c r="B64" s="80"/>
      <c r="C64" s="84"/>
      <c r="D64" s="46" t="s">
        <v>76</v>
      </c>
      <c r="E64" s="48"/>
      <c r="F64" s="48"/>
      <c r="G64" s="48">
        <f>SUM(G65:G66)</f>
        <v>112</v>
      </c>
      <c r="H64" s="48">
        <f t="shared" ref="H64:K64" si="12">SUM(H65:H66)</f>
        <v>21.28</v>
      </c>
      <c r="I64" s="48"/>
      <c r="J64" s="48">
        <f t="shared" si="12"/>
        <v>0</v>
      </c>
      <c r="K64" s="48">
        <f t="shared" si="12"/>
        <v>0</v>
      </c>
      <c r="L64" s="48"/>
      <c r="M64" s="48"/>
      <c r="N64" s="40"/>
    </row>
    <row r="65" spans="1:14" ht="21" x14ac:dyDescent="0.25">
      <c r="A65" s="25" t="s">
        <v>17</v>
      </c>
      <c r="B65" s="80"/>
      <c r="C65" s="84"/>
      <c r="D65" s="26" t="s">
        <v>152</v>
      </c>
      <c r="E65" s="47" t="s">
        <v>25</v>
      </c>
      <c r="F65" s="47">
        <v>12</v>
      </c>
      <c r="G65" s="47">
        <v>40</v>
      </c>
      <c r="H65" s="28">
        <f>ROUND(G65*0.19,2)</f>
        <v>7.6</v>
      </c>
      <c r="I65" s="28"/>
      <c r="J65" s="29">
        <v>0</v>
      </c>
      <c r="K65" s="29">
        <f>ROUND(J65*0.19,2)</f>
        <v>0</v>
      </c>
      <c r="L65" s="29"/>
      <c r="M65" s="30"/>
      <c r="N65" s="31"/>
    </row>
    <row r="66" spans="1:14" ht="21" x14ac:dyDescent="0.25">
      <c r="A66" s="25" t="s">
        <v>18</v>
      </c>
      <c r="B66" s="80"/>
      <c r="C66" s="84"/>
      <c r="D66" s="26" t="s">
        <v>153</v>
      </c>
      <c r="E66" s="47" t="s">
        <v>25</v>
      </c>
      <c r="F66" s="47">
        <v>12</v>
      </c>
      <c r="G66" s="47">
        <v>72</v>
      </c>
      <c r="H66" s="28">
        <f>ROUND(G66*0.19,2)</f>
        <v>13.68</v>
      </c>
      <c r="I66" s="28"/>
      <c r="J66" s="29">
        <v>0</v>
      </c>
      <c r="K66" s="29">
        <f>ROUND(J66*0.19,2)</f>
        <v>0</v>
      </c>
      <c r="L66" s="29"/>
      <c r="M66" s="30"/>
      <c r="N66" s="31"/>
    </row>
    <row r="67" spans="1:14" s="4" customFormat="1" ht="36" x14ac:dyDescent="0.25">
      <c r="A67" s="45">
        <v>6.4</v>
      </c>
      <c r="B67" s="80"/>
      <c r="C67" s="84"/>
      <c r="D67" s="46" t="s">
        <v>77</v>
      </c>
      <c r="E67" s="48"/>
      <c r="F67" s="48"/>
      <c r="G67" s="48">
        <f>SUM(G68+G69)</f>
        <v>5800</v>
      </c>
      <c r="H67" s="48">
        <f t="shared" ref="H67:K67" si="13">SUM(H68+H69)</f>
        <v>1102</v>
      </c>
      <c r="I67" s="48"/>
      <c r="J67" s="48">
        <f t="shared" si="13"/>
        <v>0</v>
      </c>
      <c r="K67" s="48">
        <f t="shared" si="13"/>
        <v>0</v>
      </c>
      <c r="L67" s="48"/>
      <c r="M67" s="48"/>
      <c r="N67" s="40"/>
    </row>
    <row r="68" spans="1:14" ht="21" x14ac:dyDescent="0.25">
      <c r="A68" s="25" t="s">
        <v>19</v>
      </c>
      <c r="B68" s="80"/>
      <c r="C68" s="84"/>
      <c r="D68" s="26" t="s">
        <v>149</v>
      </c>
      <c r="E68" s="47" t="s">
        <v>32</v>
      </c>
      <c r="F68" s="47">
        <v>1</v>
      </c>
      <c r="G68" s="47">
        <v>2200</v>
      </c>
      <c r="H68" s="28">
        <f>ROUND(G68*0.19,2)</f>
        <v>418</v>
      </c>
      <c r="I68" s="28"/>
      <c r="J68" s="29">
        <v>0</v>
      </c>
      <c r="K68" s="29">
        <f>ROUND(J68*0.19,2)</f>
        <v>0</v>
      </c>
      <c r="L68" s="29"/>
      <c r="M68" s="30"/>
      <c r="N68" s="31"/>
    </row>
    <row r="69" spans="1:14" ht="21" x14ac:dyDescent="0.25">
      <c r="A69" s="25" t="s">
        <v>151</v>
      </c>
      <c r="B69" s="81"/>
      <c r="C69" s="85"/>
      <c r="D69" s="26" t="s">
        <v>150</v>
      </c>
      <c r="E69" s="47" t="s">
        <v>32</v>
      </c>
      <c r="F69" s="47">
        <v>1</v>
      </c>
      <c r="G69" s="47">
        <v>3600</v>
      </c>
      <c r="H69" s="28">
        <f>ROUND(G69*0.19,2)</f>
        <v>684</v>
      </c>
      <c r="I69" s="28"/>
      <c r="J69" s="29">
        <v>0</v>
      </c>
      <c r="K69" s="29">
        <f>ROUND(J69*0.19,2)</f>
        <v>0</v>
      </c>
      <c r="L69" s="29"/>
      <c r="M69" s="30"/>
      <c r="N69" s="31"/>
    </row>
    <row r="70" spans="1:14" ht="21" x14ac:dyDescent="0.25">
      <c r="A70" s="51">
        <v>8</v>
      </c>
      <c r="B70" s="51"/>
      <c r="C70" s="51"/>
      <c r="D70" s="52" t="s">
        <v>78</v>
      </c>
      <c r="E70" s="58"/>
      <c r="F70" s="58"/>
      <c r="G70" s="58"/>
      <c r="H70" s="58">
        <f>H4+H13+H18+H22+H34+H58</f>
        <v>366062.83</v>
      </c>
      <c r="I70" s="58"/>
      <c r="J70" s="58">
        <f>J4+J13+J18+J22+J34+J58</f>
        <v>364589</v>
      </c>
      <c r="K70" s="58">
        <f>K4+K13+K18+K22+K34+K58</f>
        <v>0</v>
      </c>
      <c r="L70" s="58"/>
      <c r="M70" s="58">
        <f>J70+K70</f>
        <v>364589</v>
      </c>
      <c r="N70" s="53"/>
    </row>
    <row r="71" spans="1:14" ht="21" x14ac:dyDescent="0.3">
      <c r="A71" s="54">
        <v>8.1</v>
      </c>
      <c r="B71" s="55"/>
      <c r="C71" s="55"/>
      <c r="D71" s="56" t="s">
        <v>92</v>
      </c>
      <c r="E71" s="87">
        <f>H70*10%</f>
        <v>36606.283000000003</v>
      </c>
      <c r="F71" s="88"/>
      <c r="G71" s="88"/>
      <c r="H71" s="88"/>
      <c r="I71" s="88"/>
      <c r="J71" s="88"/>
      <c r="K71" s="88"/>
      <c r="L71" s="88"/>
      <c r="M71" s="89"/>
      <c r="N71" s="57"/>
    </row>
    <row r="72" spans="1:14" ht="21" x14ac:dyDescent="0.3">
      <c r="A72" s="49"/>
      <c r="B72" s="49"/>
      <c r="C72" s="49"/>
      <c r="D72" s="50"/>
      <c r="E72" s="49"/>
      <c r="F72" s="49"/>
      <c r="G72" s="49"/>
      <c r="H72" s="49"/>
      <c r="I72" s="49"/>
      <c r="J72" s="49"/>
      <c r="K72" s="49"/>
      <c r="L72" s="49"/>
      <c r="M72" s="49"/>
      <c r="N72" s="50"/>
    </row>
    <row r="73" spans="1:14" ht="21" x14ac:dyDescent="0.3">
      <c r="A73" s="49"/>
      <c r="B73" s="49"/>
      <c r="C73" s="49"/>
      <c r="D73" s="50"/>
      <c r="E73" s="49"/>
      <c r="F73" s="49"/>
      <c r="G73" s="49"/>
      <c r="H73" s="49"/>
      <c r="I73" s="49"/>
      <c r="J73" s="49"/>
      <c r="K73" s="49"/>
      <c r="L73" s="49"/>
      <c r="M73" s="49"/>
      <c r="N73" s="50"/>
    </row>
  </sheetData>
  <mergeCells count="4">
    <mergeCell ref="B5:B69"/>
    <mergeCell ref="C5:C69"/>
    <mergeCell ref="A2:M2"/>
    <mergeCell ref="E71:M71"/>
  </mergeCells>
  <phoneticPr fontId="2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41E17-F5D1-4F8A-B410-2924A24D015E}">
  <dimension ref="B6:B8"/>
  <sheetViews>
    <sheetView workbookViewId="0">
      <selection activeCell="B12" sqref="B12"/>
    </sheetView>
  </sheetViews>
  <sheetFormatPr defaultRowHeight="12.75" x14ac:dyDescent="0.15"/>
  <cols>
    <col min="2" max="2" width="64.32421875" customWidth="1"/>
  </cols>
  <sheetData>
    <row r="6" spans="2:2" ht="58.5" x14ac:dyDescent="0.15">
      <c r="B6" s="6" t="s">
        <v>36</v>
      </c>
    </row>
    <row r="7" spans="2:2" x14ac:dyDescent="0.15">
      <c r="B7" s="16" t="s">
        <v>37</v>
      </c>
    </row>
    <row r="8" spans="2:2" x14ac:dyDescent="0.15">
      <c r="B8" t="s">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56CD7-00C6-4972-9D32-E293F0C833E5}">
  <dimension ref="A1:K29"/>
  <sheetViews>
    <sheetView topLeftCell="A10" workbookViewId="0">
      <selection activeCell="A31" sqref="A31"/>
    </sheetView>
  </sheetViews>
  <sheetFormatPr defaultColWidth="8.76171875" defaultRowHeight="15" x14ac:dyDescent="0.2"/>
  <cols>
    <col min="1" max="1" width="46.5234375" style="1" customWidth="1"/>
    <col min="2" max="2" width="12.67578125" style="1" customWidth="1"/>
    <col min="3" max="5" width="9.70703125" style="1" customWidth="1"/>
    <col min="6" max="6" width="14.6953125" style="1" customWidth="1"/>
    <col min="7" max="7" width="23.8671875" style="1" customWidth="1"/>
    <col min="8" max="11" width="10.11328125" style="1" customWidth="1"/>
    <col min="12" max="16384" width="8.76171875" style="1"/>
  </cols>
  <sheetData>
    <row r="1" spans="1:11" x14ac:dyDescent="0.2">
      <c r="A1" s="17" t="s">
        <v>84</v>
      </c>
      <c r="B1" s="7"/>
      <c r="C1" s="7"/>
      <c r="D1" s="7"/>
      <c r="E1" s="7"/>
      <c r="F1" s="7"/>
      <c r="G1" s="7"/>
    </row>
    <row r="2" spans="1:11" ht="51" customHeight="1" x14ac:dyDescent="0.2">
      <c r="A2" s="18" t="s">
        <v>86</v>
      </c>
      <c r="B2" s="7"/>
      <c r="C2" s="7"/>
      <c r="D2" s="7"/>
      <c r="E2" s="7"/>
      <c r="F2" s="7"/>
      <c r="G2" s="8" t="s">
        <v>94</v>
      </c>
    </row>
    <row r="3" spans="1:11" ht="38.25" x14ac:dyDescent="0.2">
      <c r="A3" s="9" t="s">
        <v>38</v>
      </c>
      <c r="B3" s="10" t="s">
        <v>39</v>
      </c>
      <c r="C3" s="10" t="s">
        <v>40</v>
      </c>
      <c r="D3" s="10" t="s">
        <v>45</v>
      </c>
      <c r="E3" s="10" t="s">
        <v>41</v>
      </c>
      <c r="F3" s="60" t="s">
        <v>42</v>
      </c>
      <c r="G3" s="11" t="s">
        <v>43</v>
      </c>
    </row>
    <row r="4" spans="1:11" x14ac:dyDescent="0.2">
      <c r="A4" s="62" t="s">
        <v>98</v>
      </c>
      <c r="B4" s="63">
        <v>1000</v>
      </c>
      <c r="C4" s="63" t="s">
        <v>25</v>
      </c>
      <c r="D4" s="63">
        <v>15</v>
      </c>
      <c r="E4" s="63">
        <v>26</v>
      </c>
      <c r="F4" s="64">
        <f>B4*E4*D4</f>
        <v>390000</v>
      </c>
      <c r="G4" s="59">
        <f>F4/$F$12</f>
        <v>0.61176470588235299</v>
      </c>
      <c r="I4" s="1" t="s">
        <v>95</v>
      </c>
      <c r="J4" s="12"/>
      <c r="K4" s="12"/>
    </row>
    <row r="5" spans="1:11" x14ac:dyDescent="0.2">
      <c r="A5" s="62" t="s">
        <v>99</v>
      </c>
      <c r="B5" s="63">
        <v>750</v>
      </c>
      <c r="C5" s="63" t="s">
        <v>25</v>
      </c>
      <c r="D5" s="63">
        <v>15</v>
      </c>
      <c r="E5" s="63">
        <v>22</v>
      </c>
      <c r="F5" s="64">
        <f t="shared" ref="F5:F11" si="0">B5*E5*D5</f>
        <v>247500</v>
      </c>
      <c r="G5" s="59">
        <f t="shared" ref="G5:G11" si="1">F5/$F$12</f>
        <v>0.38823529411764707</v>
      </c>
      <c r="J5" s="13"/>
      <c r="K5" s="13"/>
    </row>
    <row r="6" spans="1:11" x14ac:dyDescent="0.2">
      <c r="A6" s="62"/>
      <c r="B6" s="63"/>
      <c r="C6" s="63"/>
      <c r="D6" s="63"/>
      <c r="E6" s="63"/>
      <c r="F6" s="64"/>
      <c r="G6" s="59">
        <f t="shared" si="1"/>
        <v>0</v>
      </c>
    </row>
    <row r="7" spans="1:11" x14ac:dyDescent="0.2">
      <c r="A7" s="62"/>
      <c r="B7" s="63"/>
      <c r="C7" s="63"/>
      <c r="D7" s="63"/>
      <c r="E7" s="63"/>
      <c r="F7" s="64"/>
      <c r="G7" s="59">
        <f t="shared" si="1"/>
        <v>0</v>
      </c>
    </row>
    <row r="8" spans="1:11" x14ac:dyDescent="0.2">
      <c r="A8" s="65"/>
      <c r="B8" s="63"/>
      <c r="C8" s="63"/>
      <c r="D8" s="63"/>
      <c r="E8" s="63"/>
      <c r="F8" s="64"/>
      <c r="G8" s="59">
        <f t="shared" si="1"/>
        <v>0</v>
      </c>
    </row>
    <row r="9" spans="1:11" x14ac:dyDescent="0.2">
      <c r="A9" s="66"/>
      <c r="B9" s="63"/>
      <c r="C9" s="63"/>
      <c r="D9" s="63"/>
      <c r="E9" s="63"/>
      <c r="F9" s="64"/>
      <c r="G9" s="59">
        <f t="shared" si="1"/>
        <v>0</v>
      </c>
    </row>
    <row r="10" spans="1:11" x14ac:dyDescent="0.2">
      <c r="A10" s="66"/>
      <c r="B10" s="63"/>
      <c r="C10" s="63"/>
      <c r="D10" s="63"/>
      <c r="E10" s="63"/>
      <c r="F10" s="64"/>
      <c r="G10" s="59">
        <f>F10/$F$12</f>
        <v>0</v>
      </c>
    </row>
    <row r="11" spans="1:11" x14ac:dyDescent="0.2">
      <c r="A11" s="66" t="s">
        <v>44</v>
      </c>
      <c r="B11" s="63"/>
      <c r="C11" s="63"/>
      <c r="D11" s="63"/>
      <c r="E11" s="63"/>
      <c r="F11" s="64">
        <f t="shared" si="0"/>
        <v>0</v>
      </c>
      <c r="G11" s="59">
        <f t="shared" si="1"/>
        <v>0</v>
      </c>
    </row>
    <row r="12" spans="1:11" x14ac:dyDescent="0.2">
      <c r="A12" s="67" t="s">
        <v>96</v>
      </c>
      <c r="B12" s="68"/>
      <c r="C12" s="68"/>
      <c r="D12" s="68"/>
      <c r="E12" s="68"/>
      <c r="F12" s="69">
        <f>SUM(F4:F11)</f>
        <v>637500</v>
      </c>
      <c r="G12" s="70">
        <f>SUM(G4:G11)</f>
        <v>1</v>
      </c>
      <c r="H12" s="12"/>
      <c r="I12" s="12"/>
      <c r="J12" s="12"/>
      <c r="K12" s="12"/>
    </row>
    <row r="13" spans="1:11" ht="28.9" customHeight="1" x14ac:dyDescent="0.2">
      <c r="A13" s="90" t="s">
        <v>81</v>
      </c>
      <c r="B13" s="90"/>
      <c r="C13" s="90"/>
      <c r="D13" s="90"/>
      <c r="E13" s="90"/>
      <c r="F13" s="90"/>
      <c r="G13" s="90"/>
      <c r="J13" s="12"/>
    </row>
    <row r="14" spans="1:11" x14ac:dyDescent="0.2">
      <c r="A14" s="91" t="s">
        <v>82</v>
      </c>
      <c r="B14" s="91"/>
      <c r="C14" s="91"/>
      <c r="D14" s="91"/>
      <c r="E14" s="91"/>
      <c r="F14" s="92" t="s">
        <v>83</v>
      </c>
      <c r="G14" s="92"/>
    </row>
    <row r="15" spans="1:11" x14ac:dyDescent="0.2">
      <c r="A15" s="71"/>
      <c r="B15" s="71"/>
      <c r="C15" s="71"/>
      <c r="D15" s="71"/>
      <c r="E15" s="71"/>
      <c r="F15" s="71"/>
      <c r="G15" s="71"/>
    </row>
    <row r="16" spans="1:11" x14ac:dyDescent="0.2">
      <c r="A16" s="71"/>
      <c r="B16" s="72"/>
      <c r="C16" s="72"/>
      <c r="D16" s="72"/>
      <c r="E16" s="72"/>
      <c r="F16" s="71"/>
      <c r="G16" s="73" t="s">
        <v>85</v>
      </c>
    </row>
    <row r="17" spans="1:10" ht="38.25" x14ac:dyDescent="0.2">
      <c r="A17" s="74" t="s">
        <v>38</v>
      </c>
      <c r="B17" s="61" t="s">
        <v>39</v>
      </c>
      <c r="C17" s="61" t="s">
        <v>40</v>
      </c>
      <c r="D17" s="61" t="s">
        <v>45</v>
      </c>
      <c r="E17" s="61" t="s">
        <v>41</v>
      </c>
      <c r="F17" s="61" t="s">
        <v>42</v>
      </c>
      <c r="G17" s="61" t="s">
        <v>43</v>
      </c>
      <c r="J17" s="14"/>
    </row>
    <row r="18" spans="1:10" x14ac:dyDescent="0.2">
      <c r="A18" s="62" t="s">
        <v>98</v>
      </c>
      <c r="B18" s="63">
        <f>B4*1.05</f>
        <v>1050</v>
      </c>
      <c r="C18" s="63" t="s">
        <v>25</v>
      </c>
      <c r="D18" s="63">
        <v>12</v>
      </c>
      <c r="E18" s="63">
        <v>27</v>
      </c>
      <c r="F18" s="64">
        <f>B18*E18*D18</f>
        <v>340200</v>
      </c>
      <c r="G18" s="59">
        <f>F18/$F$26</f>
        <v>0.59097127222982215</v>
      </c>
    </row>
    <row r="19" spans="1:10" x14ac:dyDescent="0.2">
      <c r="A19" s="62" t="s">
        <v>99</v>
      </c>
      <c r="B19" s="63">
        <f>B5*1.05</f>
        <v>787.5</v>
      </c>
      <c r="C19" s="63" t="s">
        <v>25</v>
      </c>
      <c r="D19" s="63">
        <v>13</v>
      </c>
      <c r="E19" s="63">
        <v>23</v>
      </c>
      <c r="F19" s="64">
        <f t="shared" ref="F19:F25" si="2">B19*E19*D19</f>
        <v>235462.5</v>
      </c>
      <c r="G19" s="59">
        <f t="shared" ref="G19:G25" si="3">F19/$F$26</f>
        <v>0.40902872777017785</v>
      </c>
    </row>
    <row r="20" spans="1:10" x14ac:dyDescent="0.2">
      <c r="A20" s="62"/>
      <c r="B20" s="63"/>
      <c r="C20" s="63"/>
      <c r="D20" s="63"/>
      <c r="E20" s="63"/>
      <c r="F20" s="64"/>
      <c r="G20" s="59">
        <f t="shared" si="3"/>
        <v>0</v>
      </c>
    </row>
    <row r="21" spans="1:10" x14ac:dyDescent="0.2">
      <c r="A21" s="62"/>
      <c r="B21" s="63"/>
      <c r="C21" s="63"/>
      <c r="D21" s="63"/>
      <c r="E21" s="63"/>
      <c r="F21" s="64"/>
      <c r="G21" s="59">
        <f t="shared" si="3"/>
        <v>0</v>
      </c>
    </row>
    <row r="22" spans="1:10" x14ac:dyDescent="0.2">
      <c r="A22" s="65"/>
      <c r="B22" s="63"/>
      <c r="C22" s="63"/>
      <c r="D22" s="63"/>
      <c r="E22" s="63"/>
      <c r="F22" s="64"/>
      <c r="G22" s="59">
        <f t="shared" si="3"/>
        <v>0</v>
      </c>
    </row>
    <row r="23" spans="1:10" x14ac:dyDescent="0.2">
      <c r="A23" s="66"/>
      <c r="B23" s="63"/>
      <c r="C23" s="63"/>
      <c r="D23" s="63"/>
      <c r="E23" s="63"/>
      <c r="F23" s="64"/>
      <c r="G23" s="59">
        <f t="shared" si="3"/>
        <v>0</v>
      </c>
    </row>
    <row r="24" spans="1:10" x14ac:dyDescent="0.2">
      <c r="A24" s="66"/>
      <c r="B24" s="63"/>
      <c r="C24" s="63"/>
      <c r="D24" s="63"/>
      <c r="E24" s="63"/>
      <c r="F24" s="64"/>
      <c r="G24" s="59">
        <f t="shared" si="3"/>
        <v>0</v>
      </c>
    </row>
    <row r="25" spans="1:10" x14ac:dyDescent="0.2">
      <c r="A25" s="66" t="s">
        <v>44</v>
      </c>
      <c r="B25" s="63"/>
      <c r="C25" s="63"/>
      <c r="D25" s="63"/>
      <c r="E25" s="63"/>
      <c r="F25" s="64">
        <f t="shared" si="2"/>
        <v>0</v>
      </c>
      <c r="G25" s="59">
        <f t="shared" si="3"/>
        <v>0</v>
      </c>
    </row>
    <row r="26" spans="1:10" x14ac:dyDescent="0.2">
      <c r="A26" s="74" t="s">
        <v>97</v>
      </c>
      <c r="B26" s="75"/>
      <c r="C26" s="75"/>
      <c r="D26" s="75"/>
      <c r="E26" s="75"/>
      <c r="F26" s="76">
        <f>SUM(F18:F25)</f>
        <v>575662.5</v>
      </c>
      <c r="G26" s="77">
        <f>SUM(G18:G25)</f>
        <v>1</v>
      </c>
    </row>
    <row r="27" spans="1:10" ht="15" customHeight="1" x14ac:dyDescent="0.2">
      <c r="A27" s="93" t="s">
        <v>81</v>
      </c>
      <c r="B27" s="93"/>
      <c r="C27" s="93"/>
      <c r="D27" s="93"/>
      <c r="E27" s="93"/>
      <c r="F27" s="93"/>
      <c r="G27" s="93"/>
    </row>
    <row r="28" spans="1:10" x14ac:dyDescent="0.2">
      <c r="A28" s="94" t="s">
        <v>82</v>
      </c>
      <c r="B28" s="94"/>
      <c r="C28" s="94"/>
      <c r="D28" s="94"/>
      <c r="E28" s="94"/>
      <c r="F28" s="95" t="s">
        <v>83</v>
      </c>
      <c r="G28" s="95"/>
    </row>
    <row r="29" spans="1:10" x14ac:dyDescent="0.2">
      <c r="A29" s="15" t="s">
        <v>80</v>
      </c>
    </row>
  </sheetData>
  <mergeCells count="6">
    <mergeCell ref="A13:G13"/>
    <mergeCell ref="A14:E14"/>
    <mergeCell ref="F14:G14"/>
    <mergeCell ref="A27:G27"/>
    <mergeCell ref="A28:E28"/>
    <mergeCell ref="F28:G2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Foi de lucru</vt:lpstr>
      </vt:variant>
      <vt:variant>
        <vt:i4>3</vt:i4>
      </vt:variant>
    </vt:vector>
  </HeadingPairs>
  <TitlesOfParts>
    <vt:vector size="3" baseType="lpstr">
      <vt:lpstr>Anexa 3 Buget indicativ</vt:lpstr>
      <vt:lpstr>Justificarea cheltuielii</vt:lpstr>
      <vt:lpstr>Anexa 4 proiectia vanzarilor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Cătălin MOISĂ</dc:creator>
  <cp:lastModifiedBy>Andreea Racoveanu</cp:lastModifiedBy>
  <dcterms:created xsi:type="dcterms:W3CDTF">2019-04-26T16:26:19Z</dcterms:created>
  <dcterms:modified xsi:type="dcterms:W3CDTF">2025-05-12T06:04:04Z</dcterms:modified>
</cp:coreProperties>
</file>